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Pol'!$A$1:$U$134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62" i="1" l="1"/>
  <c r="H60" i="1"/>
  <c r="H57" i="1"/>
  <c r="H56" i="1"/>
  <c r="H55" i="1"/>
  <c r="H54" i="1"/>
  <c r="H53" i="1"/>
  <c r="H48" i="1"/>
  <c r="G64" i="1"/>
  <c r="G63" i="1"/>
  <c r="G62" i="1"/>
  <c r="G60" i="1"/>
  <c r="G55" i="1"/>
  <c r="G51" i="1"/>
  <c r="G39" i="1"/>
  <c r="AC124" i="12"/>
  <c r="F39" i="1" s="1"/>
  <c r="AD124" i="12"/>
  <c r="G9" i="12"/>
  <c r="I9" i="12"/>
  <c r="I8" i="12" s="1"/>
  <c r="G47" i="1" s="1"/>
  <c r="K9" i="12"/>
  <c r="M9" i="12"/>
  <c r="O9" i="12"/>
  <c r="Q9" i="12"/>
  <c r="Q8" i="12" s="1"/>
  <c r="U9" i="12"/>
  <c r="G11" i="12"/>
  <c r="M11" i="12" s="1"/>
  <c r="I11" i="12"/>
  <c r="K11" i="12"/>
  <c r="K8" i="12" s="1"/>
  <c r="H47" i="1" s="1"/>
  <c r="O11" i="12"/>
  <c r="Q11" i="12"/>
  <c r="U11" i="12"/>
  <c r="U8" i="12" s="1"/>
  <c r="G13" i="12"/>
  <c r="I13" i="12"/>
  <c r="K13" i="12"/>
  <c r="M13" i="12"/>
  <c r="O13" i="12"/>
  <c r="Q13" i="12"/>
  <c r="U13" i="12"/>
  <c r="G14" i="12"/>
  <c r="G8" i="12" s="1"/>
  <c r="I14" i="12"/>
  <c r="K14" i="12"/>
  <c r="O14" i="12"/>
  <c r="O8" i="12" s="1"/>
  <c r="Q14" i="12"/>
  <c r="U14" i="12"/>
  <c r="G16" i="12"/>
  <c r="I16" i="12"/>
  <c r="K16" i="12"/>
  <c r="M16" i="12"/>
  <c r="O16" i="12"/>
  <c r="Q16" i="12"/>
  <c r="U16" i="12"/>
  <c r="G19" i="12"/>
  <c r="M19" i="12" s="1"/>
  <c r="I19" i="12"/>
  <c r="K19" i="12"/>
  <c r="O19" i="12"/>
  <c r="Q19" i="12"/>
  <c r="U19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4" i="12"/>
  <c r="I24" i="12"/>
  <c r="K24" i="12"/>
  <c r="M24" i="12"/>
  <c r="O24" i="12"/>
  <c r="Q24" i="12"/>
  <c r="U24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I29" i="12"/>
  <c r="G48" i="1" s="1"/>
  <c r="Q29" i="12"/>
  <c r="G30" i="12"/>
  <c r="M30" i="12" s="1"/>
  <c r="M29" i="12" s="1"/>
  <c r="I30" i="12"/>
  <c r="K30" i="12"/>
  <c r="K29" i="12" s="1"/>
  <c r="O30" i="12"/>
  <c r="O29" i="12" s="1"/>
  <c r="Q30" i="12"/>
  <c r="U30" i="12"/>
  <c r="U29" i="12" s="1"/>
  <c r="G31" i="12"/>
  <c r="I31" i="12"/>
  <c r="K31" i="12"/>
  <c r="M31" i="12"/>
  <c r="O31" i="12"/>
  <c r="Q31" i="12"/>
  <c r="U31" i="12"/>
  <c r="G34" i="12"/>
  <c r="I34" i="12"/>
  <c r="I33" i="12" s="1"/>
  <c r="G49" i="1" s="1"/>
  <c r="K34" i="12"/>
  <c r="M34" i="12"/>
  <c r="O34" i="12"/>
  <c r="Q34" i="12"/>
  <c r="Q33" i="12" s="1"/>
  <c r="U34" i="12"/>
  <c r="G35" i="12"/>
  <c r="M35" i="12" s="1"/>
  <c r="I35" i="12"/>
  <c r="K35" i="12"/>
  <c r="K33" i="12" s="1"/>
  <c r="H49" i="1" s="1"/>
  <c r="O35" i="12"/>
  <c r="Q35" i="12"/>
  <c r="U35" i="12"/>
  <c r="U33" i="12" s="1"/>
  <c r="G36" i="12"/>
  <c r="I36" i="12"/>
  <c r="K36" i="12"/>
  <c r="M36" i="12"/>
  <c r="O36" i="12"/>
  <c r="Q36" i="12"/>
  <c r="U36" i="12"/>
  <c r="G37" i="12"/>
  <c r="G33" i="12" s="1"/>
  <c r="I37" i="12"/>
  <c r="K37" i="12"/>
  <c r="O37" i="12"/>
  <c r="O33" i="12" s="1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2" i="12"/>
  <c r="I42" i="12"/>
  <c r="I41" i="12" s="1"/>
  <c r="G50" i="1" s="1"/>
  <c r="K42" i="12"/>
  <c r="M42" i="12"/>
  <c r="O42" i="12"/>
  <c r="Q42" i="12"/>
  <c r="Q41" i="12" s="1"/>
  <c r="U42" i="12"/>
  <c r="G44" i="12"/>
  <c r="M44" i="12" s="1"/>
  <c r="I44" i="12"/>
  <c r="K44" i="12"/>
  <c r="K41" i="12" s="1"/>
  <c r="H50" i="1" s="1"/>
  <c r="O44" i="12"/>
  <c r="Q44" i="12"/>
  <c r="U44" i="12"/>
  <c r="U41" i="12" s="1"/>
  <c r="G45" i="12"/>
  <c r="I45" i="12"/>
  <c r="K45" i="12"/>
  <c r="M45" i="12"/>
  <c r="O45" i="12"/>
  <c r="Q45" i="12"/>
  <c r="U45" i="12"/>
  <c r="G46" i="12"/>
  <c r="G41" i="12" s="1"/>
  <c r="I46" i="12"/>
  <c r="K46" i="12"/>
  <c r="O46" i="12"/>
  <c r="O41" i="12" s="1"/>
  <c r="Q46" i="12"/>
  <c r="U46" i="12"/>
  <c r="G48" i="12"/>
  <c r="I48" i="12"/>
  <c r="K48" i="12"/>
  <c r="M48" i="12"/>
  <c r="O48" i="12"/>
  <c r="Q48" i="12"/>
  <c r="U48" i="12"/>
  <c r="K49" i="12"/>
  <c r="H51" i="1" s="1"/>
  <c r="U49" i="12"/>
  <c r="G50" i="12"/>
  <c r="I50" i="12"/>
  <c r="I49" i="12" s="1"/>
  <c r="K50" i="12"/>
  <c r="M50" i="12"/>
  <c r="O50" i="12"/>
  <c r="Q50" i="12"/>
  <c r="Q49" i="12" s="1"/>
  <c r="U50" i="12"/>
  <c r="G51" i="12"/>
  <c r="G49" i="12" s="1"/>
  <c r="I51" i="12"/>
  <c r="K51" i="12"/>
  <c r="O51" i="12"/>
  <c r="O49" i="12" s="1"/>
  <c r="Q51" i="12"/>
  <c r="U51" i="12"/>
  <c r="G52" i="12"/>
  <c r="I52" i="12"/>
  <c r="K52" i="12"/>
  <c r="M52" i="12"/>
  <c r="O52" i="12"/>
  <c r="Q52" i="12"/>
  <c r="U52" i="12"/>
  <c r="K54" i="12"/>
  <c r="H52" i="1" s="1"/>
  <c r="U54" i="12"/>
  <c r="G55" i="12"/>
  <c r="I55" i="12"/>
  <c r="I54" i="12" s="1"/>
  <c r="G52" i="1" s="1"/>
  <c r="K55" i="12"/>
  <c r="M55" i="12"/>
  <c r="O55" i="12"/>
  <c r="Q55" i="12"/>
  <c r="Q54" i="12" s="1"/>
  <c r="U55" i="12"/>
  <c r="G56" i="12"/>
  <c r="G54" i="12" s="1"/>
  <c r="I56" i="12"/>
  <c r="K56" i="12"/>
  <c r="O56" i="12"/>
  <c r="O54" i="12" s="1"/>
  <c r="Q56" i="12"/>
  <c r="U56" i="12"/>
  <c r="G58" i="12"/>
  <c r="M58" i="12" s="1"/>
  <c r="I58" i="12"/>
  <c r="K58" i="12"/>
  <c r="K57" i="12" s="1"/>
  <c r="O58" i="12"/>
  <c r="O57" i="12" s="1"/>
  <c r="Q58" i="12"/>
  <c r="U58" i="12"/>
  <c r="U57" i="12" s="1"/>
  <c r="G59" i="12"/>
  <c r="I59" i="12"/>
  <c r="K59" i="12"/>
  <c r="M59" i="12"/>
  <c r="O59" i="12"/>
  <c r="Q59" i="12"/>
  <c r="U59" i="12"/>
  <c r="G60" i="12"/>
  <c r="M60" i="12" s="1"/>
  <c r="I60" i="12"/>
  <c r="K60" i="12"/>
  <c r="O60" i="12"/>
  <c r="Q60" i="12"/>
  <c r="U60" i="12"/>
  <c r="G62" i="12"/>
  <c r="I62" i="12"/>
  <c r="I57" i="12" s="1"/>
  <c r="G53" i="1" s="1"/>
  <c r="K62" i="12"/>
  <c r="M62" i="12"/>
  <c r="O62" i="12"/>
  <c r="Q62" i="12"/>
  <c r="Q57" i="12" s="1"/>
  <c r="U62" i="12"/>
  <c r="G63" i="12"/>
  <c r="M63" i="12" s="1"/>
  <c r="I63" i="12"/>
  <c r="K63" i="12"/>
  <c r="O63" i="12"/>
  <c r="Q63" i="12"/>
  <c r="U63" i="12"/>
  <c r="G65" i="12"/>
  <c r="G64" i="12" s="1"/>
  <c r="I65" i="12"/>
  <c r="K65" i="12"/>
  <c r="K64" i="12" s="1"/>
  <c r="O65" i="12"/>
  <c r="O64" i="12" s="1"/>
  <c r="Q65" i="12"/>
  <c r="U65" i="12"/>
  <c r="U64" i="12" s="1"/>
  <c r="G66" i="12"/>
  <c r="I66" i="12"/>
  <c r="I64" i="12" s="1"/>
  <c r="G54" i="1" s="1"/>
  <c r="K66" i="12"/>
  <c r="M66" i="12"/>
  <c r="O66" i="12"/>
  <c r="Q66" i="12"/>
  <c r="Q64" i="12" s="1"/>
  <c r="U66" i="12"/>
  <c r="G67" i="12"/>
  <c r="K67" i="12"/>
  <c r="O67" i="12"/>
  <c r="U67" i="12"/>
  <c r="G68" i="12"/>
  <c r="I68" i="12"/>
  <c r="I67" i="12" s="1"/>
  <c r="K68" i="12"/>
  <c r="M68" i="12"/>
  <c r="M67" i="12" s="1"/>
  <c r="O68" i="12"/>
  <c r="Q68" i="12"/>
  <c r="Q67" i="12" s="1"/>
  <c r="U68" i="12"/>
  <c r="G69" i="12"/>
  <c r="O69" i="12"/>
  <c r="G70" i="12"/>
  <c r="I70" i="12"/>
  <c r="I69" i="12" s="1"/>
  <c r="G56" i="1" s="1"/>
  <c r="K70" i="12"/>
  <c r="M70" i="12"/>
  <c r="O70" i="12"/>
  <c r="Q70" i="12"/>
  <c r="Q69" i="12" s="1"/>
  <c r="U70" i="12"/>
  <c r="G71" i="12"/>
  <c r="M71" i="12" s="1"/>
  <c r="I71" i="12"/>
  <c r="K71" i="12"/>
  <c r="K69" i="12" s="1"/>
  <c r="O71" i="12"/>
  <c r="Q71" i="12"/>
  <c r="U71" i="12"/>
  <c r="U69" i="12" s="1"/>
  <c r="I74" i="12"/>
  <c r="G57" i="1" s="1"/>
  <c r="Q74" i="12"/>
  <c r="G75" i="12"/>
  <c r="G74" i="12" s="1"/>
  <c r="I75" i="12"/>
  <c r="K75" i="12"/>
  <c r="K74" i="12" s="1"/>
  <c r="O75" i="12"/>
  <c r="O74" i="12" s="1"/>
  <c r="Q75" i="12"/>
  <c r="U75" i="12"/>
  <c r="U74" i="12" s="1"/>
  <c r="G77" i="12"/>
  <c r="M77" i="12" s="1"/>
  <c r="I77" i="12"/>
  <c r="K77" i="12"/>
  <c r="K76" i="12" s="1"/>
  <c r="H58" i="1" s="1"/>
  <c r="O77" i="12"/>
  <c r="O76" i="12" s="1"/>
  <c r="Q77" i="12"/>
  <c r="U77" i="12"/>
  <c r="U76" i="12" s="1"/>
  <c r="G79" i="12"/>
  <c r="I79" i="12"/>
  <c r="K79" i="12"/>
  <c r="M79" i="12"/>
  <c r="O79" i="12"/>
  <c r="Q79" i="12"/>
  <c r="U79" i="12"/>
  <c r="G81" i="12"/>
  <c r="M81" i="12" s="1"/>
  <c r="I81" i="12"/>
  <c r="K81" i="12"/>
  <c r="O81" i="12"/>
  <c r="Q81" i="12"/>
  <c r="U81" i="12"/>
  <c r="G82" i="12"/>
  <c r="I82" i="12"/>
  <c r="I76" i="12" s="1"/>
  <c r="G58" i="1" s="1"/>
  <c r="K82" i="12"/>
  <c r="M82" i="12"/>
  <c r="O82" i="12"/>
  <c r="Q82" i="12"/>
  <c r="Q76" i="12" s="1"/>
  <c r="U82" i="12"/>
  <c r="G83" i="12"/>
  <c r="M83" i="12" s="1"/>
  <c r="I83" i="12"/>
  <c r="K83" i="12"/>
  <c r="O83" i="12"/>
  <c r="Q83" i="12"/>
  <c r="U83" i="12"/>
  <c r="G84" i="12"/>
  <c r="I84" i="12"/>
  <c r="K84" i="12"/>
  <c r="M84" i="12"/>
  <c r="O84" i="12"/>
  <c r="Q84" i="12"/>
  <c r="U84" i="12"/>
  <c r="G86" i="12"/>
  <c r="G87" i="12"/>
  <c r="I87" i="12"/>
  <c r="I86" i="12" s="1"/>
  <c r="G59" i="1" s="1"/>
  <c r="K87" i="12"/>
  <c r="M87" i="12"/>
  <c r="O87" i="12"/>
  <c r="Q87" i="12"/>
  <c r="Q86" i="12" s="1"/>
  <c r="U87" i="12"/>
  <c r="G89" i="12"/>
  <c r="M89" i="12" s="1"/>
  <c r="I89" i="12"/>
  <c r="K89" i="12"/>
  <c r="K86" i="12" s="1"/>
  <c r="H59" i="1" s="1"/>
  <c r="O89" i="12"/>
  <c r="O86" i="12" s="1"/>
  <c r="Q89" i="12"/>
  <c r="U89" i="12"/>
  <c r="U86" i="12" s="1"/>
  <c r="G92" i="12"/>
  <c r="I92" i="12"/>
  <c r="K92" i="12"/>
  <c r="M92" i="12"/>
  <c r="O92" i="12"/>
  <c r="Q92" i="12"/>
  <c r="U92" i="12"/>
  <c r="G93" i="12"/>
  <c r="M93" i="12" s="1"/>
  <c r="I93" i="12"/>
  <c r="K93" i="12"/>
  <c r="O93" i="12"/>
  <c r="Q93" i="12"/>
  <c r="U93" i="12"/>
  <c r="G94" i="12"/>
  <c r="I94" i="12"/>
  <c r="K94" i="12"/>
  <c r="M94" i="12"/>
  <c r="O94" i="12"/>
  <c r="Q94" i="12"/>
  <c r="U94" i="12"/>
  <c r="G95" i="12"/>
  <c r="M95" i="12" s="1"/>
  <c r="I95" i="12"/>
  <c r="K95" i="12"/>
  <c r="O95" i="12"/>
  <c r="Q95" i="12"/>
  <c r="U95" i="12"/>
  <c r="G96" i="12"/>
  <c r="I96" i="12"/>
  <c r="K96" i="12"/>
  <c r="M96" i="12"/>
  <c r="O96" i="12"/>
  <c r="Q96" i="12"/>
  <c r="U96" i="12"/>
  <c r="G97" i="12"/>
  <c r="K97" i="12"/>
  <c r="O97" i="12"/>
  <c r="U97" i="12"/>
  <c r="G98" i="12"/>
  <c r="I98" i="12"/>
  <c r="I97" i="12" s="1"/>
  <c r="K98" i="12"/>
  <c r="M98" i="12"/>
  <c r="M97" i="12" s="1"/>
  <c r="O98" i="12"/>
  <c r="Q98" i="12"/>
  <c r="Q97" i="12" s="1"/>
  <c r="U98" i="12"/>
  <c r="G100" i="12"/>
  <c r="I100" i="12"/>
  <c r="I99" i="12" s="1"/>
  <c r="G61" i="1" s="1"/>
  <c r="E17" i="1" s="1"/>
  <c r="K100" i="12"/>
  <c r="M100" i="12"/>
  <c r="O100" i="12"/>
  <c r="Q100" i="12"/>
  <c r="Q99" i="12" s="1"/>
  <c r="U100" i="12"/>
  <c r="G102" i="12"/>
  <c r="G99" i="12" s="1"/>
  <c r="I102" i="12"/>
  <c r="K102" i="12"/>
  <c r="O102" i="12"/>
  <c r="O99" i="12" s="1"/>
  <c r="Q102" i="12"/>
  <c r="U102" i="12"/>
  <c r="G103" i="12"/>
  <c r="I103" i="12"/>
  <c r="K103" i="12"/>
  <c r="M103" i="12"/>
  <c r="O103" i="12"/>
  <c r="Q103" i="12"/>
  <c r="U103" i="12"/>
  <c r="G104" i="12"/>
  <c r="M104" i="12" s="1"/>
  <c r="I104" i="12"/>
  <c r="K104" i="12"/>
  <c r="K99" i="12" s="1"/>
  <c r="H61" i="1" s="1"/>
  <c r="G17" i="1" s="1"/>
  <c r="O104" i="12"/>
  <c r="Q104" i="12"/>
  <c r="U104" i="12"/>
  <c r="U99" i="12" s="1"/>
  <c r="G106" i="12"/>
  <c r="I106" i="12"/>
  <c r="K106" i="12"/>
  <c r="M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I108" i="12"/>
  <c r="K108" i="12"/>
  <c r="M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I110" i="12"/>
  <c r="K110" i="12"/>
  <c r="M110" i="12"/>
  <c r="O110" i="12"/>
  <c r="Q110" i="12"/>
  <c r="U110" i="12"/>
  <c r="G112" i="12"/>
  <c r="O112" i="12"/>
  <c r="G113" i="12"/>
  <c r="I113" i="12"/>
  <c r="I112" i="12" s="1"/>
  <c r="K113" i="12"/>
  <c r="M113" i="12"/>
  <c r="O113" i="12"/>
  <c r="Q113" i="12"/>
  <c r="Q112" i="12" s="1"/>
  <c r="U113" i="12"/>
  <c r="G114" i="12"/>
  <c r="M114" i="12" s="1"/>
  <c r="I114" i="12"/>
  <c r="K114" i="12"/>
  <c r="K112" i="12" s="1"/>
  <c r="O114" i="12"/>
  <c r="Q114" i="12"/>
  <c r="U114" i="12"/>
  <c r="U112" i="12" s="1"/>
  <c r="G116" i="12"/>
  <c r="G115" i="12" s="1"/>
  <c r="I116" i="12"/>
  <c r="K116" i="12"/>
  <c r="K115" i="12" s="1"/>
  <c r="H63" i="1" s="1"/>
  <c r="O116" i="12"/>
  <c r="O115" i="12" s="1"/>
  <c r="Q116" i="12"/>
  <c r="U116" i="12"/>
  <c r="U115" i="12" s="1"/>
  <c r="G120" i="12"/>
  <c r="I120" i="12"/>
  <c r="I115" i="12" s="1"/>
  <c r="K120" i="12"/>
  <c r="M120" i="12"/>
  <c r="O120" i="12"/>
  <c r="Q120" i="12"/>
  <c r="Q115" i="12" s="1"/>
  <c r="U120" i="12"/>
  <c r="G121" i="12"/>
  <c r="K121" i="12"/>
  <c r="H64" i="1" s="1"/>
  <c r="O121" i="12"/>
  <c r="U121" i="12"/>
  <c r="G122" i="12"/>
  <c r="I122" i="12"/>
  <c r="I121" i="12" s="1"/>
  <c r="K122" i="12"/>
  <c r="M122" i="12"/>
  <c r="M121" i="12" s="1"/>
  <c r="O122" i="12"/>
  <c r="Q122" i="12"/>
  <c r="Q121" i="12" s="1"/>
  <c r="U122" i="12"/>
  <c r="I20" i="1"/>
  <c r="G20" i="1"/>
  <c r="E20" i="1"/>
  <c r="I19" i="1"/>
  <c r="G19" i="1"/>
  <c r="E19" i="1"/>
  <c r="I18" i="1"/>
  <c r="G18" i="1"/>
  <c r="E18" i="1"/>
  <c r="I17" i="1"/>
  <c r="I16" i="1"/>
  <c r="I65" i="1"/>
  <c r="G27" i="1"/>
  <c r="G40" i="1"/>
  <c r="G25" i="1" s="1"/>
  <c r="G26" i="1" s="1"/>
  <c r="J28" i="1"/>
  <c r="J26" i="1"/>
  <c r="G38" i="1"/>
  <c r="F38" i="1"/>
  <c r="H32" i="1"/>
  <c r="J23" i="1"/>
  <c r="J24" i="1"/>
  <c r="J25" i="1"/>
  <c r="J27" i="1"/>
  <c r="E24" i="1"/>
  <c r="E26" i="1"/>
  <c r="F40" i="1" l="1"/>
  <c r="G23" i="1" s="1"/>
  <c r="H39" i="1"/>
  <c r="H40" i="1" s="1"/>
  <c r="H65" i="1"/>
  <c r="G16" i="1"/>
  <c r="G21" i="1" s="1"/>
  <c r="E16" i="1"/>
  <c r="E21" i="1" s="1"/>
  <c r="G65" i="1"/>
  <c r="M76" i="12"/>
  <c r="G28" i="1"/>
  <c r="G24" i="1"/>
  <c r="G29" i="1" s="1"/>
  <c r="M86" i="12"/>
  <c r="M69" i="12"/>
  <c r="M112" i="12"/>
  <c r="M57" i="12"/>
  <c r="M116" i="12"/>
  <c r="M115" i="12" s="1"/>
  <c r="M102" i="12"/>
  <c r="M99" i="12" s="1"/>
  <c r="G76" i="12"/>
  <c r="M75" i="12"/>
  <c r="M74" i="12" s="1"/>
  <c r="M65" i="12"/>
  <c r="M64" i="12" s="1"/>
  <c r="G57" i="12"/>
  <c r="M56" i="12"/>
  <c r="M54" i="12" s="1"/>
  <c r="M51" i="12"/>
  <c r="M49" i="12" s="1"/>
  <c r="M46" i="12"/>
  <c r="M41" i="12" s="1"/>
  <c r="M37" i="12"/>
  <c r="M33" i="12" s="1"/>
  <c r="G29" i="12"/>
  <c r="G124" i="12" s="1"/>
  <c r="M14" i="12"/>
  <c r="M8" i="12" s="1"/>
  <c r="I21" i="1"/>
  <c r="I39" i="1" l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<sst xmlns="http://schemas.openxmlformats.org/spreadsheetml/2006/main" count="579" uniqueCount="288">
  <si>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</si>
  <si>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</si>
  <si>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</si>
  <si>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</si>
  <si>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</si>
  <si>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</si>
  <si>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</si>
  <si>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</si>
  <si>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</si>
  <si>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</si>
  <si>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</si>
  <si>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</si>
  <si>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</si>
  <si>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</si>
  <si>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</si>
  <si>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</si>
  <si>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</si>
  <si>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</si>
  <si>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</si>
  <si>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</si>
  <si>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</si>
  <si>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</si>
  <si>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</si>
  <si>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</si>
  <si>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</si>
  <si>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</si>
  <si>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</si>
  <si>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</si>
  <si>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</si>
  <si>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</si>
  <si>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</si>
  <si>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</si>
  <si>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</si>
  <si>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</si>
  <si>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</si>
  <si>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</si>
  <si>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</si>
  <si>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</si>
  <si>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</si>
  <si>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</si>
  <si>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</si>
  <si>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</si>
  <si>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</si>
  <si>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HORNÍ BŘÍZA </t>
  </si>
  <si>
    <t>Rozpočet:</t>
  </si>
  <si>
    <t>Misto</t>
  </si>
  <si>
    <t>HORNÍ BŘÍZA DOZP - stavební úpravy podzemní garáže</t>
  </si>
  <si>
    <t>Plzeň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</si>
  <si>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</si>
  <si>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</si>
  <si>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</si>
  <si>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</si>
  <si>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</si>
  <si>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</si>
  <si>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</si>
  <si>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</si>
  <si>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</si>
  <si>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</si>
  <si>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</si>
  <si>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</si>
  <si>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</si>
  <si>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</si>
  <si>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</si>
  <si>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</si>
  <si>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</si>
  <si>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</si>
  <si>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</si>
  <si>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8</t>
  </si>
  <si>
    <t>Trubní vedení</t>
  </si>
  <si>
    <t>91</t>
  </si>
  <si>
    <t>Doplňující práce na komunikaci</t>
  </si>
  <si>
    <t>93</t>
  </si>
  <si>
    <t>Dokončovací práce inž.staveb</t>
  </si>
  <si>
    <t>94</t>
  </si>
  <si>
    <t>Lešení a stavební výtahy</t>
  </si>
  <si>
    <t>96</t>
  </si>
  <si>
    <t>Bourání konstrukcí</t>
  </si>
  <si>
    <t>97</t>
  </si>
  <si>
    <t>Přesun hmot</t>
  </si>
  <si>
    <t>99</t>
  </si>
  <si>
    <t>Staveništní přesun hmot</t>
  </si>
  <si>
    <t>711</t>
  </si>
  <si>
    <t>Izolace proti vodě</t>
  </si>
  <si>
    <t>767</t>
  </si>
  <si>
    <t>Konstrukce zámečnické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</si>
  <si>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</si>
  <si>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</si>
  <si>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</si>
  <si>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</si>
  <si>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</si>
  <si>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</si>
  <si>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</si>
  <si>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</si>
  <si>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</si>
  <si>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</si>
  <si>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</si>
  <si>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</si>
  <si>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</si>
  <si>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</si>
  <si>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</si>
  <si>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</si>
  <si>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</si>
  <si>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</si>
  <si>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</si>
  <si>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</si>
  <si>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</si>
  <si>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</si>
  <si>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</si>
  <si>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</si>
  <si>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</si>
  <si>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</si>
  <si>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</si>
  <si>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</si>
  <si>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</si>
  <si>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</si>
  <si>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</si>
  <si>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</si>
  <si>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</si>
  <si>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</si>
  <si>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</si>
  <si>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5,0*0,4</t>
  </si>
  <si>
    <t>VV</t>
  </si>
  <si>
    <t>113108310R00</t>
  </si>
  <si>
    <t>Odstranění asfaltové vrstvy pl. do 50 m2, tl.10 cm</t>
  </si>
  <si>
    <t>10,0*1,5</t>
  </si>
  <si>
    <t>113111125R00</t>
  </si>
  <si>
    <t>Odstranění podkladu pl.50 m2,kam.zpev.cem.tl.25 cm</t>
  </si>
  <si>
    <t>113106000RAC</t>
  </si>
  <si>
    <t>Odstranění rigolu  vč.podkladu,pl.do 50 m2, bez nakládání a odvozu na skládku</t>
  </si>
  <si>
    <t>POL2_0</t>
  </si>
  <si>
    <t>15,0*0,6</t>
  </si>
  <si>
    <t>132301212R00</t>
  </si>
  <si>
    <t>Hloubení rýh š.do 200 cm hor.4 do 1000 m3, STROJNĚ</t>
  </si>
  <si>
    <t>m3</t>
  </si>
  <si>
    <t xml:space="preserve"> (9,5+18,0)*(1,0+1,5)/2*3,0</t>
  </si>
  <si>
    <t>4,5*(1,0+1,5)/2*2,5</t>
  </si>
  <si>
    <t>151101102R00</t>
  </si>
  <si>
    <t>Pažení a rozepření stěn rýh - příložné - hl.do 4 m</t>
  </si>
  <si>
    <t>15,0*0,3</t>
  </si>
  <si>
    <t>151101112R00</t>
  </si>
  <si>
    <t>Odstranění pažení stěn rýh - příložné - hl. do 4 m</t>
  </si>
  <si>
    <t>174101101R00</t>
  </si>
  <si>
    <t>Zásyp jam, rýh, šachet se zhutněním, ZPĚTNÝ</t>
  </si>
  <si>
    <t>29,0*(1,0+1,5)/2*2,5</t>
  </si>
  <si>
    <t>167101101R00</t>
  </si>
  <si>
    <t>Nakládání výkopku z hor.1-4 v množství do 100 m3</t>
  </si>
  <si>
    <t>4,5*0,4</t>
  </si>
  <si>
    <t>162701105R00</t>
  </si>
  <si>
    <t>Vodorovné přemístění výkopku z hor.1-4 do 10000 m</t>
  </si>
  <si>
    <t>162701109R00</t>
  </si>
  <si>
    <t>Příplatek k vod. přemístění hor.1-4 za další 1 km</t>
  </si>
  <si>
    <t>199000002R00</t>
  </si>
  <si>
    <t>Poplatek za skládku horniny 1- 4</t>
  </si>
  <si>
    <t>212850001RAA</t>
  </si>
  <si>
    <t>Drenáž podél základu objektu z dren. trub d 100 mm, bet.lože, obsyp kamenivo, geotextilie</t>
  </si>
  <si>
    <t>m</t>
  </si>
  <si>
    <t>273321311R00</t>
  </si>
  <si>
    <t xml:space="preserve"> podklad  základových desek C 16/20, u drenáže</t>
  </si>
  <si>
    <t>29,0*0,4*0,2</t>
  </si>
  <si>
    <t>342264051RT1</t>
  </si>
  <si>
    <t>Podhled sádrokartonový na zavěšenou ocel. konstr., desky standard tl. 12,5 mm, bez izolace</t>
  </si>
  <si>
    <t>338171122R00</t>
  </si>
  <si>
    <t>Osazení sloupků plot.ocel. do 2,6 m, , s úpravou patek</t>
  </si>
  <si>
    <t>kus</t>
  </si>
  <si>
    <t>dodávka sloupků dle  výběru</t>
  </si>
  <si>
    <t>kpl</t>
  </si>
  <si>
    <t>953981103R00</t>
  </si>
  <si>
    <t>Chemické kotvy do betonu, hl. 110 mm, M 12, ampule</t>
  </si>
  <si>
    <t>311419811R00</t>
  </si>
  <si>
    <t>Izolace perimetr.deskami tl.2 cm, nopová fólie</t>
  </si>
  <si>
    <t>311320050RA0</t>
  </si>
  <si>
    <t>Zdi nadzákladové ŽB z betonu C 30/37, tl. 15 cm</t>
  </si>
  <si>
    <t>566905111R00</t>
  </si>
  <si>
    <t>Vyspravení podkladu po překopech podklad.betonem</t>
  </si>
  <si>
    <t>566501111R00</t>
  </si>
  <si>
    <t>Úprava krytu kamenivem drceným do 0,10 m3/m2</t>
  </si>
  <si>
    <t>572942112R00</t>
  </si>
  <si>
    <t>Vyspravení krytu po překopu lit.asfaltem, do 6 cm</t>
  </si>
  <si>
    <t>979071111R00</t>
  </si>
  <si>
    <t>Očištění vybour. betonových desek</t>
  </si>
  <si>
    <t>15,0*3,0+3,2*2,3</t>
  </si>
  <si>
    <t>596811111R00</t>
  </si>
  <si>
    <t>Kladení dlaždic kom.pro pěší, lože z kameniva těž., zpětně</t>
  </si>
  <si>
    <t>611471411R00</t>
  </si>
  <si>
    <t>Úprava stropů  štukem tl. 2 - 3 mm</t>
  </si>
  <si>
    <t>612421637R00</t>
  </si>
  <si>
    <t>Omítka vnitřní zdiva, MVC, štuková</t>
  </si>
  <si>
    <t>613471411R00</t>
  </si>
  <si>
    <t>Úprava vnitřních pilířů  štukem</t>
  </si>
  <si>
    <t>0,38*4*2,5*2</t>
  </si>
  <si>
    <t>622421143R00</t>
  </si>
  <si>
    <t>Omítka vnější stěn, MVC, štuková, složitost 1-2</t>
  </si>
  <si>
    <t>612451121R00</t>
  </si>
  <si>
    <t>Omítka zdiva, cementová (MC), hladká, pod  izolací</t>
  </si>
  <si>
    <t>622904121R00</t>
  </si>
  <si>
    <t>Ruční čištění ocelovým kartáčem</t>
  </si>
  <si>
    <t>631361921RT8</t>
  </si>
  <si>
    <t>Výztuž mazanin svařovanou sítí, průměr drátu  8,0, oka 100/100 mm KY81</t>
  </si>
  <si>
    <t>t</t>
  </si>
  <si>
    <t>631315811R00</t>
  </si>
  <si>
    <t>Mazanina betonová tl. 12 - 24 cm C 30/37</t>
  </si>
  <si>
    <t>142,5*0,13</t>
  </si>
  <si>
    <t>631319175R00</t>
  </si>
  <si>
    <t>Příplatek za stržení povrchu mazaniny tl. 24 cm</t>
  </si>
  <si>
    <t>620401161R00</t>
  </si>
  <si>
    <t>Nátěr hydrofobizační 1x</t>
  </si>
  <si>
    <t>831350113RA0</t>
  </si>
  <si>
    <t>Kanalizační přípojka z trub PVC, D 125 mm</t>
  </si>
  <si>
    <t>propojení přípojky se šachtou</t>
  </si>
  <si>
    <t>919735113R00</t>
  </si>
  <si>
    <t>Řezání stávajícího živičného krytu tl. 10 - 15 cm</t>
  </si>
  <si>
    <t>935112211R00</t>
  </si>
  <si>
    <t>Osazení .žlabu do C8/10 tl.10cm z tvárnic 60cm</t>
  </si>
  <si>
    <t>592275200R</t>
  </si>
  <si>
    <t xml:space="preserve"> Žlab 33-60 330/590/75 tl. 80 mm, přírodní</t>
  </si>
  <si>
    <t>POL3_0</t>
  </si>
  <si>
    <t>941955002R00</t>
  </si>
  <si>
    <t>Lešení lehké pomocné, výška podlahy do 1,9 m</t>
  </si>
  <si>
    <t>962031116R00</t>
  </si>
  <si>
    <t>Bourání oplocení z cihel tl. 120 mm, přístřešek</t>
  </si>
  <si>
    <t>965042241RT5</t>
  </si>
  <si>
    <t>Bourání mazanin betonových tl. nad 10 cm, nad 4 m2, pneumat. kladivo, tl. mazaniny 15 - 20 cm</t>
  </si>
  <si>
    <t>(9,5*18,0+4,5)/3,0*2</t>
  </si>
  <si>
    <t>966079881R00</t>
  </si>
  <si>
    <t>Přerušení ocelových profilů - sloupky</t>
  </si>
  <si>
    <t>966086321R00</t>
  </si>
  <si>
    <t>Bourání kvádříků beton. ložné pl. 0,20 m2, H 15 cm</t>
  </si>
  <si>
    <t>963016111R00</t>
  </si>
  <si>
    <t>DMTZ podhledu SDK, kovová kce., 1xoplášť.12,5 mm</t>
  </si>
  <si>
    <t>764311822R00</t>
  </si>
  <si>
    <t>Demont. krytiny, plech, nad 25 m2, do 30°</t>
  </si>
  <si>
    <t>978015291R00</t>
  </si>
  <si>
    <t>Otlučení omítek vnějších MVC v složit.1-4 do 100 %</t>
  </si>
  <si>
    <t>7,0*3,0/2</t>
  </si>
  <si>
    <t>978013191R00</t>
  </si>
  <si>
    <t>Otlučení omítek vnitřních stěn v rozsahu do 100 %</t>
  </si>
  <si>
    <t>8,9*2,35+8,9*2,57</t>
  </si>
  <si>
    <t>14,0*(2,35+2,57)/2*2</t>
  </si>
  <si>
    <t>978023411R00</t>
  </si>
  <si>
    <t>Vysekání a úprava spár zdiva cihelného mimo komín.</t>
  </si>
  <si>
    <t>979087212R00</t>
  </si>
  <si>
    <t>Nakládání suti na dopravní prostředky - komunikace</t>
  </si>
  <si>
    <t>979081111R00</t>
  </si>
  <si>
    <t>Odvoz suti a vybour. hmot na skládku do 1 km</t>
  </si>
  <si>
    <t>979081121R00</t>
  </si>
  <si>
    <t>Příplatek k odvozu za každý další 1 km</t>
  </si>
  <si>
    <t>979990102R00</t>
  </si>
  <si>
    <t xml:space="preserve">Poplat.za sklád.suti-směs bet.a cihel </t>
  </si>
  <si>
    <t>999281105R00</t>
  </si>
  <si>
    <t>Přesun hmot pro opravy a údržbu do výšky 6 m</t>
  </si>
  <si>
    <t>711140102R00</t>
  </si>
  <si>
    <t>Odstr.izolace proti vlhk.vodor. pásy přitav.,2vrst</t>
  </si>
  <si>
    <t>(15,0+9,5)*3,0+4,5*(3,0+1,0)/2</t>
  </si>
  <si>
    <t>711150026RAA</t>
  </si>
  <si>
    <t>Izolace proti vodě svislá přitavená, 2x, 2x ALP, 2x modifikovaný pás</t>
  </si>
  <si>
    <t>713121111RV1</t>
  </si>
  <si>
    <t>Izolace podlah na sucho, jednovrstvá, včetně dodávky  tl. 50 mm</t>
  </si>
  <si>
    <t>711140016RAA</t>
  </si>
  <si>
    <t xml:space="preserve">Izolace proti vodě vodorovná přitavená, 1x, 1x ALP, 1x modifikovaný pás  </t>
  </si>
  <si>
    <t>142,5*2</t>
  </si>
  <si>
    <t>711111011RZ1</t>
  </si>
  <si>
    <t>Izolace proti vlhk.vodor. nátěr asf.susp. za stud., 1x nátěr - včetně dodávky asfaltové emulze</t>
  </si>
  <si>
    <t>711501020RZ1</t>
  </si>
  <si>
    <t>Ochrana proti radonu vodorovná, včetně dodávky fólie  a doplňků</t>
  </si>
  <si>
    <t>711481001RZ1</t>
  </si>
  <si>
    <t>Izolační systém  jednoduchý spoj, vodorovně, včetně dodávky fólie</t>
  </si>
  <si>
    <t>711501020R00</t>
  </si>
  <si>
    <t xml:space="preserve">Ochrana proti radonu systém  vodorovná, vč.folie </t>
  </si>
  <si>
    <t>711191171RT2</t>
  </si>
  <si>
    <t>Izolace proti zem.vlhkosti,podk.textilie,vodorovná, včetně dodávky</t>
  </si>
  <si>
    <t>142,5*3</t>
  </si>
  <si>
    <t>767914130R00</t>
  </si>
  <si>
    <t>Montáž oplocení H do 2,0 m</t>
  </si>
  <si>
    <t>dodávka  oplocení - svařované sítě dle výběru, v. 155 cm</t>
  </si>
  <si>
    <t>784191201R00</t>
  </si>
  <si>
    <t>Penetrace podkladu hloubková  1x</t>
  </si>
  <si>
    <t>stropy:125</t>
  </si>
  <si>
    <t>zdivo:112,67</t>
  </si>
  <si>
    <t>pilíře:7,6</t>
  </si>
  <si>
    <t>784195112R00</t>
  </si>
  <si>
    <t>Malba  bílá, bez penetrace, 2 x</t>
  </si>
  <si>
    <t>005121010R</t>
  </si>
  <si>
    <t>Vybudování zařízení staveniště, mimostaveništní doprava</t>
  </si>
  <si>
    <t>Soubor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</si>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</sst>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opLeftCell="B26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4" t="s">
        <v>42</v>
      </c>
      <c r="C1" s="235"/>
      <c r="D1" s="235"/>
      <c r="E1" s="235"/>
      <c r="F1" s="235"/>
      <c r="G1" s="235"/>
      <c r="H1" s="235"/>
      <c r="I1" s="235"/>
      <c r="J1" s="236"/>
    </row>
    <row r="2" spans="1:15" ht="23.25" customHeight="1" x14ac:dyDescent="0.2">
      <c r="A2" s="4"/>
      <c r="B2" s="81" t="s">
        <v>40</v>
      </c>
      <c r="C2" s="82"/>
      <c r="D2" s="219" t="s">
        <v>46</v>
      </c>
      <c r="E2" s="220"/>
      <c r="F2" s="220"/>
      <c r="G2" s="220"/>
      <c r="H2" s="220"/>
      <c r="I2" s="220"/>
      <c r="J2" s="221"/>
      <c r="O2" s="2"/>
    </row>
    <row r="3" spans="1:15" ht="23.25" customHeight="1" x14ac:dyDescent="0.2">
      <c r="A3" s="4"/>
      <c r="B3" s="83" t="s">
        <v>45</v>
      </c>
      <c r="C3" s="84"/>
      <c r="D3" s="247" t="s">
        <v>43</v>
      </c>
      <c r="E3" s="248"/>
      <c r="F3" s="248"/>
      <c r="G3" s="248"/>
      <c r="H3" s="248"/>
      <c r="I3" s="248"/>
      <c r="J3" s="249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6"/>
      <c r="E11" s="226"/>
      <c r="F11" s="226"/>
      <c r="G11" s="226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5"/>
      <c r="E12" s="245"/>
      <c r="F12" s="245"/>
      <c r="G12" s="245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6" t="s">
        <v>47</v>
      </c>
      <c r="E13" s="246"/>
      <c r="F13" s="246"/>
      <c r="G13" s="24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5" t="s">
        <v>29</v>
      </c>
      <c r="F15" s="225"/>
      <c r="G15" s="243" t="s">
        <v>30</v>
      </c>
      <c r="H15" s="243"/>
      <c r="I15" s="243" t="s">
        <v>28</v>
      </c>
      <c r="J15" s="244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22">
        <f>SUMIF(F47:F64,A16,G47:G64)+SUMIF(F47:F64,"PSU",G47:G64)</f>
        <v>0</v>
      </c>
      <c r="F16" s="223"/>
      <c r="G16" s="222">
        <f>SUMIF(F47:F64,A16,H47:H64)+SUMIF(F47:F64,"PSU",H47:H64)</f>
        <v>0</v>
      </c>
      <c r="H16" s="223"/>
      <c r="I16" s="222">
        <f>SUMIF(F47:F64,A16,I47:I64)+SUMIF(F47:F64,"PSU",I47:I64)</f>
        <v>0</v>
      </c>
      <c r="J16" s="224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22">
        <f>SUMIF(F47:F64,A17,G47:G64)</f>
        <v>0</v>
      </c>
      <c r="F17" s="223"/>
      <c r="G17" s="222">
        <f>SUMIF(F47:F64,A17,H47:H64)</f>
        <v>0</v>
      </c>
      <c r="H17" s="223"/>
      <c r="I17" s="222">
        <f>SUMIF(F47:F64,A17,I47:I64)</f>
        <v>0</v>
      </c>
      <c r="J17" s="224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22">
        <f>SUMIF(F47:F64,A18,G47:G64)</f>
        <v>0</v>
      </c>
      <c r="F18" s="223"/>
      <c r="G18" s="222">
        <f>SUMIF(F47:F64,A18,H47:H64)</f>
        <v>0</v>
      </c>
      <c r="H18" s="223"/>
      <c r="I18" s="222">
        <f>SUMIF(F47:F64,A18,I47:I64)</f>
        <v>0</v>
      </c>
      <c r="J18" s="224"/>
    </row>
    <row r="19" spans="1:10" ht="23.25" customHeight="1" x14ac:dyDescent="0.2">
      <c r="A19" s="141" t="s">
        <v>87</v>
      </c>
      <c r="B19" s="142" t="s">
        <v>26</v>
      </c>
      <c r="C19" s="58"/>
      <c r="D19" s="59"/>
      <c r="E19" s="222">
        <f>SUMIF(F47:F64,A19,G47:G64)</f>
        <v>0</v>
      </c>
      <c r="F19" s="223"/>
      <c r="G19" s="222">
        <f>SUMIF(F47:F64,A19,H47:H64)</f>
        <v>0</v>
      </c>
      <c r="H19" s="223"/>
      <c r="I19" s="222">
        <f>SUMIF(F47:F64,A19,I47:I64)</f>
        <v>0</v>
      </c>
      <c r="J19" s="224"/>
    </row>
    <row r="20" spans="1:10" ht="23.25" customHeight="1" x14ac:dyDescent="0.2">
      <c r="A20" s="141" t="s">
        <v>88</v>
      </c>
      <c r="B20" s="142" t="s">
        <v>27</v>
      </c>
      <c r="C20" s="58"/>
      <c r="D20" s="59"/>
      <c r="E20" s="222">
        <f>SUMIF(F47:F64,A20,G47:G64)</f>
        <v>0</v>
      </c>
      <c r="F20" s="223"/>
      <c r="G20" s="222">
        <f>SUMIF(F47:F64,A20,H47:H64)</f>
        <v>0</v>
      </c>
      <c r="H20" s="223"/>
      <c r="I20" s="222">
        <f>SUMIF(F47:F64,A20,I47:I64)</f>
        <v>0</v>
      </c>
      <c r="J20" s="224"/>
    </row>
    <row r="21" spans="1:10" ht="23.25" customHeight="1" x14ac:dyDescent="0.2">
      <c r="A21" s="4"/>
      <c r="B21" s="74" t="s">
        <v>28</v>
      </c>
      <c r="C21" s="75"/>
      <c r="D21" s="76"/>
      <c r="E21" s="232">
        <f>SUM(E16:F20)</f>
        <v>0</v>
      </c>
      <c r="F21" s="241"/>
      <c r="G21" s="232">
        <f>SUM(G16:H20)</f>
        <v>0</v>
      </c>
      <c r="H21" s="241"/>
      <c r="I21" s="232">
        <f>SUM(I16:J20)</f>
        <v>0</v>
      </c>
      <c r="J21" s="23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0">
        <f>ZakladDPHSniVypocet</f>
        <v>0</v>
      </c>
      <c r="H23" s="231"/>
      <c r="I23" s="23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8">
        <f>ZakladDPHSni*SazbaDPH1/100</f>
        <v>0</v>
      </c>
      <c r="H24" s="229"/>
      <c r="I24" s="22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0">
        <f>ZakladDPHZaklVypocet</f>
        <v>0</v>
      </c>
      <c r="H25" s="231"/>
      <c r="I25" s="23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7">
        <f>ZakladDPHZakl*SazbaDPH2/100</f>
        <v>0</v>
      </c>
      <c r="H26" s="238"/>
      <c r="I26" s="23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9">
        <f>0</f>
        <v>0</v>
      </c>
      <c r="H27" s="239"/>
      <c r="I27" s="239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2">
        <f>ZakladDPHSniVypocet+ZakladDPHZaklVypocet</f>
        <v>0</v>
      </c>
      <c r="H28" s="242"/>
      <c r="I28" s="242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0">
        <f>ZakladDPHSni+DPHSni+ZakladDPHZakl+DPHZakl+Zaokrouhleni</f>
        <v>0</v>
      </c>
      <c r="H29" s="240"/>
      <c r="I29" s="240"/>
      <c r="J29" s="119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43895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7" t="s">
        <v>2</v>
      </c>
      <c r="E35" s="22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48</v>
      </c>
      <c r="C39" s="210" t="s">
        <v>46</v>
      </c>
      <c r="D39" s="211"/>
      <c r="E39" s="211"/>
      <c r="F39" s="108">
        <f>'Rozpočet Pol'!AC124</f>
        <v>0</v>
      </c>
      <c r="G39" s="109">
        <f>'Rozpočet Pol'!AD124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2" t="s">
        <v>49</v>
      </c>
      <c r="C40" s="213"/>
      <c r="D40" s="213"/>
      <c r="E40" s="214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51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52</v>
      </c>
      <c r="G46" s="129" t="s">
        <v>29</v>
      </c>
      <c r="H46" s="129" t="s">
        <v>30</v>
      </c>
      <c r="I46" s="215" t="s">
        <v>28</v>
      </c>
      <c r="J46" s="215"/>
    </row>
    <row r="47" spans="1:10" ht="25.5" customHeight="1" x14ac:dyDescent="0.2">
      <c r="A47" s="122"/>
      <c r="B47" s="130" t="s">
        <v>53</v>
      </c>
      <c r="C47" s="217" t="s">
        <v>54</v>
      </c>
      <c r="D47" s="218"/>
      <c r="E47" s="218"/>
      <c r="F47" s="132" t="s">
        <v>23</v>
      </c>
      <c r="G47" s="133">
        <f>'Rozpočet Pol'!I8</f>
        <v>0</v>
      </c>
      <c r="H47" s="133">
        <f>'Rozpočet Pol'!K8</f>
        <v>0</v>
      </c>
      <c r="I47" s="216"/>
      <c r="J47" s="216"/>
    </row>
    <row r="48" spans="1:10" ht="25.5" customHeight="1" x14ac:dyDescent="0.2">
      <c r="A48" s="122"/>
      <c r="B48" s="124" t="s">
        <v>55</v>
      </c>
      <c r="C48" s="208" t="s">
        <v>56</v>
      </c>
      <c r="D48" s="209"/>
      <c r="E48" s="209"/>
      <c r="F48" s="134" t="s">
        <v>23</v>
      </c>
      <c r="G48" s="135">
        <f>'Rozpočet Pol'!I29</f>
        <v>0</v>
      </c>
      <c r="H48" s="135">
        <f>'Rozpočet Pol'!K29</f>
        <v>0</v>
      </c>
      <c r="I48" s="207"/>
      <c r="J48" s="207"/>
    </row>
    <row r="49" spans="1:10" ht="25.5" customHeight="1" x14ac:dyDescent="0.2">
      <c r="A49" s="122"/>
      <c r="B49" s="124" t="s">
        <v>57</v>
      </c>
      <c r="C49" s="208" t="s">
        <v>58</v>
      </c>
      <c r="D49" s="209"/>
      <c r="E49" s="209"/>
      <c r="F49" s="134" t="s">
        <v>23</v>
      </c>
      <c r="G49" s="135">
        <f>'Rozpočet Pol'!I33</f>
        <v>0</v>
      </c>
      <c r="H49" s="135">
        <f>'Rozpočet Pol'!K33</f>
        <v>0</v>
      </c>
      <c r="I49" s="207"/>
      <c r="J49" s="207"/>
    </row>
    <row r="50" spans="1:10" ht="25.5" customHeight="1" x14ac:dyDescent="0.2">
      <c r="A50" s="122"/>
      <c r="B50" s="124" t="s">
        <v>59</v>
      </c>
      <c r="C50" s="208" t="s">
        <v>60</v>
      </c>
      <c r="D50" s="209"/>
      <c r="E50" s="209"/>
      <c r="F50" s="134" t="s">
        <v>23</v>
      </c>
      <c r="G50" s="135">
        <f>'Rozpočet Pol'!I41</f>
        <v>0</v>
      </c>
      <c r="H50" s="135">
        <f>'Rozpočet Pol'!K41</f>
        <v>0</v>
      </c>
      <c r="I50" s="207"/>
      <c r="J50" s="207"/>
    </row>
    <row r="51" spans="1:10" ht="25.5" customHeight="1" x14ac:dyDescent="0.2">
      <c r="A51" s="122"/>
      <c r="B51" s="124" t="s">
        <v>61</v>
      </c>
      <c r="C51" s="208" t="s">
        <v>62</v>
      </c>
      <c r="D51" s="209"/>
      <c r="E51" s="209"/>
      <c r="F51" s="134" t="s">
        <v>23</v>
      </c>
      <c r="G51" s="135">
        <f>'Rozpočet Pol'!I49</f>
        <v>0</v>
      </c>
      <c r="H51" s="135">
        <f>'Rozpočet Pol'!K49</f>
        <v>0</v>
      </c>
      <c r="I51" s="207"/>
      <c r="J51" s="207"/>
    </row>
    <row r="52" spans="1:10" ht="25.5" customHeight="1" x14ac:dyDescent="0.2">
      <c r="A52" s="122"/>
      <c r="B52" s="124" t="s">
        <v>63</v>
      </c>
      <c r="C52" s="208" t="s">
        <v>64</v>
      </c>
      <c r="D52" s="209"/>
      <c r="E52" s="209"/>
      <c r="F52" s="134" t="s">
        <v>23</v>
      </c>
      <c r="G52" s="135">
        <f>'Rozpočet Pol'!I54</f>
        <v>0</v>
      </c>
      <c r="H52" s="135">
        <f>'Rozpočet Pol'!K54</f>
        <v>0</v>
      </c>
      <c r="I52" s="207"/>
      <c r="J52" s="207"/>
    </row>
    <row r="53" spans="1:10" ht="25.5" customHeight="1" x14ac:dyDescent="0.2">
      <c r="A53" s="122"/>
      <c r="B53" s="124" t="s">
        <v>65</v>
      </c>
      <c r="C53" s="208" t="s">
        <v>66</v>
      </c>
      <c r="D53" s="209"/>
      <c r="E53" s="209"/>
      <c r="F53" s="134" t="s">
        <v>23</v>
      </c>
      <c r="G53" s="135">
        <f>'Rozpočet Pol'!I57</f>
        <v>0</v>
      </c>
      <c r="H53" s="135">
        <f>'Rozpočet Pol'!K57</f>
        <v>0</v>
      </c>
      <c r="I53" s="207"/>
      <c r="J53" s="207"/>
    </row>
    <row r="54" spans="1:10" ht="25.5" customHeight="1" x14ac:dyDescent="0.2">
      <c r="A54" s="122"/>
      <c r="B54" s="124" t="s">
        <v>67</v>
      </c>
      <c r="C54" s="208" t="s">
        <v>68</v>
      </c>
      <c r="D54" s="209"/>
      <c r="E54" s="209"/>
      <c r="F54" s="134" t="s">
        <v>23</v>
      </c>
      <c r="G54" s="135">
        <f>'Rozpočet Pol'!I64</f>
        <v>0</v>
      </c>
      <c r="H54" s="135">
        <f>'Rozpočet Pol'!K64</f>
        <v>0</v>
      </c>
      <c r="I54" s="207"/>
      <c r="J54" s="207"/>
    </row>
    <row r="55" spans="1:10" ht="25.5" customHeight="1" x14ac:dyDescent="0.2">
      <c r="A55" s="122"/>
      <c r="B55" s="124" t="s">
        <v>69</v>
      </c>
      <c r="C55" s="208" t="s">
        <v>70</v>
      </c>
      <c r="D55" s="209"/>
      <c r="E55" s="209"/>
      <c r="F55" s="134" t="s">
        <v>23</v>
      </c>
      <c r="G55" s="135">
        <f>'Rozpočet Pol'!I67</f>
        <v>0</v>
      </c>
      <c r="H55" s="135">
        <f>'Rozpočet Pol'!K67</f>
        <v>0</v>
      </c>
      <c r="I55" s="207"/>
      <c r="J55" s="207"/>
    </row>
    <row r="56" spans="1:10" ht="25.5" customHeight="1" x14ac:dyDescent="0.2">
      <c r="A56" s="122"/>
      <c r="B56" s="124" t="s">
        <v>71</v>
      </c>
      <c r="C56" s="208" t="s">
        <v>72</v>
      </c>
      <c r="D56" s="209"/>
      <c r="E56" s="209"/>
      <c r="F56" s="134" t="s">
        <v>23</v>
      </c>
      <c r="G56" s="135">
        <f>'Rozpočet Pol'!I69</f>
        <v>0</v>
      </c>
      <c r="H56" s="135">
        <f>'Rozpočet Pol'!K69</f>
        <v>0</v>
      </c>
      <c r="I56" s="207"/>
      <c r="J56" s="207"/>
    </row>
    <row r="57" spans="1:10" ht="25.5" customHeight="1" x14ac:dyDescent="0.2">
      <c r="A57" s="122"/>
      <c r="B57" s="124" t="s">
        <v>73</v>
      </c>
      <c r="C57" s="208" t="s">
        <v>74</v>
      </c>
      <c r="D57" s="209"/>
      <c r="E57" s="209"/>
      <c r="F57" s="134" t="s">
        <v>23</v>
      </c>
      <c r="G57" s="135">
        <f>'Rozpočet Pol'!I74</f>
        <v>0</v>
      </c>
      <c r="H57" s="135">
        <f>'Rozpočet Pol'!K74</f>
        <v>0</v>
      </c>
      <c r="I57" s="207"/>
      <c r="J57" s="207"/>
    </row>
    <row r="58" spans="1:10" ht="25.5" customHeight="1" x14ac:dyDescent="0.2">
      <c r="A58" s="122"/>
      <c r="B58" s="124" t="s">
        <v>75</v>
      </c>
      <c r="C58" s="208" t="s">
        <v>76</v>
      </c>
      <c r="D58" s="209"/>
      <c r="E58" s="209"/>
      <c r="F58" s="134" t="s">
        <v>23</v>
      </c>
      <c r="G58" s="135">
        <f>'Rozpočet Pol'!I76</f>
        <v>0</v>
      </c>
      <c r="H58" s="135">
        <f>'Rozpočet Pol'!K76</f>
        <v>0</v>
      </c>
      <c r="I58" s="207"/>
      <c r="J58" s="207"/>
    </row>
    <row r="59" spans="1:10" ht="25.5" customHeight="1" x14ac:dyDescent="0.2">
      <c r="A59" s="122"/>
      <c r="B59" s="124" t="s">
        <v>77</v>
      </c>
      <c r="C59" s="208" t="s">
        <v>78</v>
      </c>
      <c r="D59" s="209"/>
      <c r="E59" s="209"/>
      <c r="F59" s="134" t="s">
        <v>23</v>
      </c>
      <c r="G59" s="135">
        <f>'Rozpočet Pol'!I86</f>
        <v>0</v>
      </c>
      <c r="H59" s="135">
        <f>'Rozpočet Pol'!K86</f>
        <v>0</v>
      </c>
      <c r="I59" s="207"/>
      <c r="J59" s="207"/>
    </row>
    <row r="60" spans="1:10" ht="25.5" customHeight="1" x14ac:dyDescent="0.2">
      <c r="A60" s="122"/>
      <c r="B60" s="124" t="s">
        <v>79</v>
      </c>
      <c r="C60" s="208" t="s">
        <v>80</v>
      </c>
      <c r="D60" s="209"/>
      <c r="E60" s="209"/>
      <c r="F60" s="134" t="s">
        <v>23</v>
      </c>
      <c r="G60" s="135">
        <f>'Rozpočet Pol'!I97</f>
        <v>0</v>
      </c>
      <c r="H60" s="135">
        <f>'Rozpočet Pol'!K97</f>
        <v>0</v>
      </c>
      <c r="I60" s="207"/>
      <c r="J60" s="207"/>
    </row>
    <row r="61" spans="1:10" ht="25.5" customHeight="1" x14ac:dyDescent="0.2">
      <c r="A61" s="122"/>
      <c r="B61" s="124" t="s">
        <v>81</v>
      </c>
      <c r="C61" s="208" t="s">
        <v>82</v>
      </c>
      <c r="D61" s="209"/>
      <c r="E61" s="209"/>
      <c r="F61" s="134" t="s">
        <v>24</v>
      </c>
      <c r="G61" s="135">
        <f>'Rozpočet Pol'!I99</f>
        <v>0</v>
      </c>
      <c r="H61" s="135">
        <f>'Rozpočet Pol'!K99</f>
        <v>0</v>
      </c>
      <c r="I61" s="207"/>
      <c r="J61" s="207"/>
    </row>
    <row r="62" spans="1:10" ht="25.5" customHeight="1" x14ac:dyDescent="0.2">
      <c r="A62" s="122"/>
      <c r="B62" s="124" t="s">
        <v>83</v>
      </c>
      <c r="C62" s="208" t="s">
        <v>84</v>
      </c>
      <c r="D62" s="209"/>
      <c r="E62" s="209"/>
      <c r="F62" s="134" t="s">
        <v>24</v>
      </c>
      <c r="G62" s="135">
        <f>'Rozpočet Pol'!I112</f>
        <v>0</v>
      </c>
      <c r="H62" s="135">
        <f>'Rozpočet Pol'!K112</f>
        <v>0</v>
      </c>
      <c r="I62" s="207"/>
      <c r="J62" s="207"/>
    </row>
    <row r="63" spans="1:10" ht="25.5" customHeight="1" x14ac:dyDescent="0.2">
      <c r="A63" s="122"/>
      <c r="B63" s="124" t="s">
        <v>85</v>
      </c>
      <c r="C63" s="208" t="s">
        <v>86</v>
      </c>
      <c r="D63" s="209"/>
      <c r="E63" s="209"/>
      <c r="F63" s="134" t="s">
        <v>24</v>
      </c>
      <c r="G63" s="135">
        <f>'Rozpočet Pol'!I115</f>
        <v>0</v>
      </c>
      <c r="H63" s="135">
        <f>'Rozpočet Pol'!K115</f>
        <v>0</v>
      </c>
      <c r="I63" s="207"/>
      <c r="J63" s="207"/>
    </row>
    <row r="64" spans="1:10" ht="25.5" customHeight="1" x14ac:dyDescent="0.2">
      <c r="A64" s="122"/>
      <c r="B64" s="131" t="s">
        <v>87</v>
      </c>
      <c r="C64" s="204" t="s">
        <v>26</v>
      </c>
      <c r="D64" s="205"/>
      <c r="E64" s="205"/>
      <c r="F64" s="136" t="s">
        <v>23</v>
      </c>
      <c r="G64" s="137">
        <f>'Rozpočet Pol'!I121</f>
        <v>0</v>
      </c>
      <c r="H64" s="137">
        <f>'Rozpočet Pol'!K121</f>
        <v>0</v>
      </c>
      <c r="I64" s="203"/>
      <c r="J64" s="203"/>
    </row>
    <row r="65" spans="1:10" ht="25.5" customHeight="1" x14ac:dyDescent="0.2">
      <c r="A65" s="123"/>
      <c r="B65" s="127" t="s">
        <v>1</v>
      </c>
      <c r="C65" s="127"/>
      <c r="D65" s="128"/>
      <c r="E65" s="128"/>
      <c r="F65" s="138"/>
      <c r="G65" s="139">
        <f>SUM(G47:G64)</f>
        <v>0</v>
      </c>
      <c r="H65" s="139">
        <f>SUM(H47:H64)</f>
        <v>0</v>
      </c>
      <c r="I65" s="206">
        <f>SUM(I47:I64)</f>
        <v>0</v>
      </c>
      <c r="J65" s="206"/>
    </row>
    <row r="66" spans="1:10" x14ac:dyDescent="0.2">
      <c r="F66" s="140"/>
      <c r="G66" s="96"/>
      <c r="H66" s="140"/>
      <c r="I66" s="96"/>
      <c r="J66" s="96"/>
    </row>
    <row r="67" spans="1:10" x14ac:dyDescent="0.2">
      <c r="F67" s="140"/>
      <c r="G67" s="96"/>
      <c r="H67" s="140"/>
      <c r="I67" s="96"/>
      <c r="J67" s="96"/>
    </row>
    <row r="68" spans="1:10" x14ac:dyDescent="0.2">
      <c r="F68" s="140"/>
      <c r="G68" s="96"/>
      <c r="H68" s="140"/>
      <c r="I68" s="96"/>
      <c r="J68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4:J64"/>
    <mergeCell ref="C64:E64"/>
    <mergeCell ref="I65:J65"/>
    <mergeCell ref="I61:J61"/>
    <mergeCell ref="C61:E61"/>
    <mergeCell ref="I62:J62"/>
    <mergeCell ref="C62:E62"/>
    <mergeCell ref="I63:J63"/>
    <mergeCell ref="C63:E6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9" t="s">
        <v>41</v>
      </c>
      <c r="B2" s="78"/>
      <c r="C2" s="252"/>
      <c r="D2" s="252"/>
      <c r="E2" s="252"/>
      <c r="F2" s="252"/>
      <c r="G2" s="253"/>
    </row>
    <row r="3" spans="1:7" ht="24.95" hidden="1" customHeight="1" x14ac:dyDescent="0.2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 x14ac:dyDescent="0.2">
      <c r="A4" s="79" t="s">
        <v>8</v>
      </c>
      <c r="B4" s="78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34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4" t="s">
        <v>6</v>
      </c>
      <c r="B1" s="254"/>
      <c r="C1" s="254"/>
      <c r="D1" s="254"/>
      <c r="E1" s="254"/>
      <c r="F1" s="254"/>
      <c r="G1" s="254"/>
      <c r="AE1" t="s">
        <v>90</v>
      </c>
    </row>
    <row r="2" spans="1:60" ht="24.95" customHeight="1" x14ac:dyDescent="0.2">
      <c r="A2" s="145" t="s">
        <v>89</v>
      </c>
      <c r="B2" s="143"/>
      <c r="C2" s="255" t="s">
        <v>46</v>
      </c>
      <c r="D2" s="256"/>
      <c r="E2" s="256"/>
      <c r="F2" s="256"/>
      <c r="G2" s="257"/>
      <c r="AE2" t="s">
        <v>91</v>
      </c>
    </row>
    <row r="3" spans="1:60" ht="24.95" customHeight="1" x14ac:dyDescent="0.2">
      <c r="A3" s="146" t="s">
        <v>7</v>
      </c>
      <c r="B3" s="144"/>
      <c r="C3" s="258" t="s">
        <v>43</v>
      </c>
      <c r="D3" s="259"/>
      <c r="E3" s="259"/>
      <c r="F3" s="259"/>
      <c r="G3" s="260"/>
      <c r="AE3" t="s">
        <v>92</v>
      </c>
    </row>
    <row r="4" spans="1:60" ht="24.95" hidden="1" customHeight="1" x14ac:dyDescent="0.2">
      <c r="A4" s="146" t="s">
        <v>8</v>
      </c>
      <c r="B4" s="144"/>
      <c r="C4" s="258"/>
      <c r="D4" s="259"/>
      <c r="E4" s="259"/>
      <c r="F4" s="259"/>
      <c r="G4" s="260"/>
      <c r="AE4" t="s">
        <v>93</v>
      </c>
    </row>
    <row r="5" spans="1:60" hidden="1" x14ac:dyDescent="0.2">
      <c r="A5" s="147" t="s">
        <v>94</v>
      </c>
      <c r="B5" s="148"/>
      <c r="C5" s="149"/>
      <c r="D5" s="150"/>
      <c r="E5" s="150"/>
      <c r="F5" s="150"/>
      <c r="G5" s="151"/>
      <c r="AE5" t="s">
        <v>95</v>
      </c>
    </row>
    <row r="7" spans="1:60" ht="38.25" x14ac:dyDescent="0.2">
      <c r="A7" s="156" t="s">
        <v>96</v>
      </c>
      <c r="B7" s="157" t="s">
        <v>97</v>
      </c>
      <c r="C7" s="157" t="s">
        <v>98</v>
      </c>
      <c r="D7" s="156" t="s">
        <v>99</v>
      </c>
      <c r="E7" s="156" t="s">
        <v>100</v>
      </c>
      <c r="F7" s="152" t="s">
        <v>101</v>
      </c>
      <c r="G7" s="175" t="s">
        <v>28</v>
      </c>
      <c r="H7" s="176" t="s">
        <v>29</v>
      </c>
      <c r="I7" s="176" t="s">
        <v>102</v>
      </c>
      <c r="J7" s="176" t="s">
        <v>30</v>
      </c>
      <c r="K7" s="176" t="s">
        <v>103</v>
      </c>
      <c r="L7" s="176" t="s">
        <v>104</v>
      </c>
      <c r="M7" s="176" t="s">
        <v>105</v>
      </c>
      <c r="N7" s="176" t="s">
        <v>106</v>
      </c>
      <c r="O7" s="176" t="s">
        <v>107</v>
      </c>
      <c r="P7" s="176" t="s">
        <v>108</v>
      </c>
      <c r="Q7" s="176" t="s">
        <v>109</v>
      </c>
      <c r="R7" s="176" t="s">
        <v>110</v>
      </c>
      <c r="S7" s="176" t="s">
        <v>111</v>
      </c>
      <c r="T7" s="176" t="s">
        <v>112</v>
      </c>
      <c r="U7" s="159" t="s">
        <v>113</v>
      </c>
    </row>
    <row r="8" spans="1:60" x14ac:dyDescent="0.2">
      <c r="A8" s="177" t="s">
        <v>114</v>
      </c>
      <c r="B8" s="178" t="s">
        <v>53</v>
      </c>
      <c r="C8" s="179" t="s">
        <v>54</v>
      </c>
      <c r="D8" s="180"/>
      <c r="E8" s="181"/>
      <c r="F8" s="182"/>
      <c r="G8" s="182">
        <f>SUMIF(AE9:AE28,"&lt;&gt;NOR",G9:G28)</f>
        <v>0</v>
      </c>
      <c r="H8" s="182"/>
      <c r="I8" s="182">
        <f>SUM(I9:I28)</f>
        <v>0</v>
      </c>
      <c r="J8" s="182"/>
      <c r="K8" s="182">
        <f>SUM(K9:K28)</f>
        <v>0</v>
      </c>
      <c r="L8" s="182"/>
      <c r="M8" s="182">
        <f>SUM(M9:M28)</f>
        <v>0</v>
      </c>
      <c r="N8" s="158"/>
      <c r="O8" s="158">
        <f>SUM(O9:O28)</f>
        <v>0.10062</v>
      </c>
      <c r="P8" s="158"/>
      <c r="Q8" s="158">
        <f>SUM(Q9:Q28)</f>
        <v>17.159549999999999</v>
      </c>
      <c r="R8" s="158"/>
      <c r="S8" s="158"/>
      <c r="T8" s="177"/>
      <c r="U8" s="158">
        <f>SUM(U9:U28)</f>
        <v>187.49999999999997</v>
      </c>
      <c r="AE8" t="s">
        <v>115</v>
      </c>
    </row>
    <row r="9" spans="1:60" outlineLevel="1" x14ac:dyDescent="0.2">
      <c r="A9" s="154">
        <v>1</v>
      </c>
      <c r="B9" s="160" t="s">
        <v>116</v>
      </c>
      <c r="C9" s="195" t="s">
        <v>117</v>
      </c>
      <c r="D9" s="162" t="s">
        <v>118</v>
      </c>
      <c r="E9" s="169">
        <v>2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15</v>
      </c>
      <c r="M9" s="173">
        <f>G9*(1+L9/100)</f>
        <v>0</v>
      </c>
      <c r="N9" s="163">
        <v>0</v>
      </c>
      <c r="O9" s="163">
        <f>ROUND(E9*N9,5)</f>
        <v>0</v>
      </c>
      <c r="P9" s="163">
        <v>0.13800000000000001</v>
      </c>
      <c r="Q9" s="163">
        <f>ROUND(E9*P9,5)</f>
        <v>0.27600000000000002</v>
      </c>
      <c r="R9" s="163"/>
      <c r="S9" s="163"/>
      <c r="T9" s="164">
        <v>0.16</v>
      </c>
      <c r="U9" s="163">
        <f>ROUND(E9*T9,2)</f>
        <v>0.32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119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0"/>
      <c r="C10" s="196" t="s">
        <v>120</v>
      </c>
      <c r="D10" s="165"/>
      <c r="E10" s="170">
        <v>2</v>
      </c>
      <c r="F10" s="173"/>
      <c r="G10" s="173"/>
      <c r="H10" s="173"/>
      <c r="I10" s="173"/>
      <c r="J10" s="173"/>
      <c r="K10" s="173"/>
      <c r="L10" s="173"/>
      <c r="M10" s="173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121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2</v>
      </c>
      <c r="B11" s="160" t="s">
        <v>122</v>
      </c>
      <c r="C11" s="195" t="s">
        <v>123</v>
      </c>
      <c r="D11" s="162" t="s">
        <v>118</v>
      </c>
      <c r="E11" s="169">
        <v>15</v>
      </c>
      <c r="F11" s="172"/>
      <c r="G11" s="173">
        <f>ROUND(E11*F11,2)</f>
        <v>0</v>
      </c>
      <c r="H11" s="172"/>
      <c r="I11" s="173">
        <f>ROUND(E11*H11,2)</f>
        <v>0</v>
      </c>
      <c r="J11" s="172"/>
      <c r="K11" s="173">
        <f>ROUND(E11*J11,2)</f>
        <v>0</v>
      </c>
      <c r="L11" s="173">
        <v>15</v>
      </c>
      <c r="M11" s="173">
        <f>G11*(1+L11/100)</f>
        <v>0</v>
      </c>
      <c r="N11" s="163">
        <v>0</v>
      </c>
      <c r="O11" s="163">
        <f>ROUND(E11*N11,5)</f>
        <v>0</v>
      </c>
      <c r="P11" s="163">
        <v>0.22</v>
      </c>
      <c r="Q11" s="163">
        <f>ROUND(E11*P11,5)</f>
        <v>3.3</v>
      </c>
      <c r="R11" s="163"/>
      <c r="S11" s="163"/>
      <c r="T11" s="164">
        <v>0.375</v>
      </c>
      <c r="U11" s="163">
        <f>ROUND(E11*T11,2)</f>
        <v>5.63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119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0"/>
      <c r="C12" s="196" t="s">
        <v>124</v>
      </c>
      <c r="D12" s="165"/>
      <c r="E12" s="170">
        <v>15</v>
      </c>
      <c r="F12" s="173"/>
      <c r="G12" s="173"/>
      <c r="H12" s="173"/>
      <c r="I12" s="173"/>
      <c r="J12" s="173"/>
      <c r="K12" s="173"/>
      <c r="L12" s="173"/>
      <c r="M12" s="173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121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>
        <v>3</v>
      </c>
      <c r="B13" s="160" t="s">
        <v>125</v>
      </c>
      <c r="C13" s="195" t="s">
        <v>126</v>
      </c>
      <c r="D13" s="162" t="s">
        <v>118</v>
      </c>
      <c r="E13" s="169">
        <v>15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15</v>
      </c>
      <c r="M13" s="173">
        <f>G13*(1+L13/100)</f>
        <v>0</v>
      </c>
      <c r="N13" s="163">
        <v>0</v>
      </c>
      <c r="O13" s="163">
        <f>ROUND(E13*N13,5)</f>
        <v>0</v>
      </c>
      <c r="P13" s="163">
        <v>0.63856999999999997</v>
      </c>
      <c r="Q13" s="163">
        <f>ROUND(E13*P13,5)</f>
        <v>9.5785499999999999</v>
      </c>
      <c r="R13" s="163"/>
      <c r="S13" s="163"/>
      <c r="T13" s="164">
        <v>0.74</v>
      </c>
      <c r="U13" s="163">
        <f>ROUND(E13*T13,2)</f>
        <v>11.1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119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22.5" outlineLevel="1" x14ac:dyDescent="0.2">
      <c r="A14" s="154">
        <v>4</v>
      </c>
      <c r="B14" s="160" t="s">
        <v>127</v>
      </c>
      <c r="C14" s="195" t="s">
        <v>128</v>
      </c>
      <c r="D14" s="162" t="s">
        <v>118</v>
      </c>
      <c r="E14" s="169">
        <v>9</v>
      </c>
      <c r="F14" s="172"/>
      <c r="G14" s="173">
        <f>ROUND(E14*F14,2)</f>
        <v>0</v>
      </c>
      <c r="H14" s="172"/>
      <c r="I14" s="173">
        <f>ROUND(E14*H14,2)</f>
        <v>0</v>
      </c>
      <c r="J14" s="172"/>
      <c r="K14" s="173">
        <f>ROUND(E14*J14,2)</f>
        <v>0</v>
      </c>
      <c r="L14" s="173">
        <v>15</v>
      </c>
      <c r="M14" s="173">
        <f>G14*(1+L14/100)</f>
        <v>0</v>
      </c>
      <c r="N14" s="163">
        <v>0</v>
      </c>
      <c r="O14" s="163">
        <f>ROUND(E14*N14,5)</f>
        <v>0</v>
      </c>
      <c r="P14" s="163">
        <v>0.44500000000000001</v>
      </c>
      <c r="Q14" s="163">
        <f>ROUND(E14*P14,5)</f>
        <v>4.0049999999999999</v>
      </c>
      <c r="R14" s="163"/>
      <c r="S14" s="163"/>
      <c r="T14" s="164">
        <v>0.56299999999999994</v>
      </c>
      <c r="U14" s="163">
        <f>ROUND(E14*T14,2)</f>
        <v>5.07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129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60"/>
      <c r="C15" s="196" t="s">
        <v>130</v>
      </c>
      <c r="D15" s="165"/>
      <c r="E15" s="170">
        <v>9</v>
      </c>
      <c r="F15" s="173"/>
      <c r="G15" s="173"/>
      <c r="H15" s="173"/>
      <c r="I15" s="173"/>
      <c r="J15" s="173"/>
      <c r="K15" s="173"/>
      <c r="L15" s="173"/>
      <c r="M15" s="173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121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54">
        <v>5</v>
      </c>
      <c r="B16" s="160" t="s">
        <v>131</v>
      </c>
      <c r="C16" s="195" t="s">
        <v>132</v>
      </c>
      <c r="D16" s="162" t="s">
        <v>133</v>
      </c>
      <c r="E16" s="169">
        <v>117.1875</v>
      </c>
      <c r="F16" s="172"/>
      <c r="G16" s="173">
        <f>ROUND(E16*F16,2)</f>
        <v>0</v>
      </c>
      <c r="H16" s="172"/>
      <c r="I16" s="173">
        <f>ROUND(E16*H16,2)</f>
        <v>0</v>
      </c>
      <c r="J16" s="172"/>
      <c r="K16" s="173">
        <f>ROUND(E16*J16,2)</f>
        <v>0</v>
      </c>
      <c r="L16" s="173">
        <v>15</v>
      </c>
      <c r="M16" s="173">
        <f>G16*(1+L16/100)</f>
        <v>0</v>
      </c>
      <c r="N16" s="163">
        <v>0</v>
      </c>
      <c r="O16" s="163">
        <f>ROUND(E16*N16,5)</f>
        <v>0</v>
      </c>
      <c r="P16" s="163">
        <v>0</v>
      </c>
      <c r="Q16" s="163">
        <f>ROUND(E16*P16,5)</f>
        <v>0</v>
      </c>
      <c r="R16" s="163"/>
      <c r="S16" s="163"/>
      <c r="T16" s="164">
        <v>0.3</v>
      </c>
      <c r="U16" s="163">
        <f>ROUND(E16*T16,2)</f>
        <v>35.159999999999997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119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0"/>
      <c r="C17" s="196" t="s">
        <v>134</v>
      </c>
      <c r="D17" s="165"/>
      <c r="E17" s="170">
        <v>103.125</v>
      </c>
      <c r="F17" s="173"/>
      <c r="G17" s="173"/>
      <c r="H17" s="173"/>
      <c r="I17" s="173"/>
      <c r="J17" s="173"/>
      <c r="K17" s="173"/>
      <c r="L17" s="173"/>
      <c r="M17" s="173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121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196" t="s">
        <v>135</v>
      </c>
      <c r="D18" s="165"/>
      <c r="E18" s="170">
        <v>14.0625</v>
      </c>
      <c r="F18" s="173"/>
      <c r="G18" s="173"/>
      <c r="H18" s="173"/>
      <c r="I18" s="173"/>
      <c r="J18" s="173"/>
      <c r="K18" s="173"/>
      <c r="L18" s="173"/>
      <c r="M18" s="173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121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>
        <v>6</v>
      </c>
      <c r="B19" s="160" t="s">
        <v>136</v>
      </c>
      <c r="C19" s="195" t="s">
        <v>137</v>
      </c>
      <c r="D19" s="162" t="s">
        <v>118</v>
      </c>
      <c r="E19" s="169">
        <v>117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15</v>
      </c>
      <c r="M19" s="173">
        <f>G19*(1+L19/100)</f>
        <v>0</v>
      </c>
      <c r="N19" s="163">
        <v>8.5999999999999998E-4</v>
      </c>
      <c r="O19" s="163">
        <f>ROUND(E19*N19,5)</f>
        <v>0.10062</v>
      </c>
      <c r="P19" s="163">
        <v>0</v>
      </c>
      <c r="Q19" s="163">
        <f>ROUND(E19*P19,5)</f>
        <v>0</v>
      </c>
      <c r="R19" s="163"/>
      <c r="S19" s="163"/>
      <c r="T19" s="164">
        <v>0.47899999999999998</v>
      </c>
      <c r="U19" s="163">
        <f>ROUND(E19*T19,2)</f>
        <v>56.04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119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/>
      <c r="B20" s="160"/>
      <c r="C20" s="196" t="s">
        <v>138</v>
      </c>
      <c r="D20" s="165"/>
      <c r="E20" s="170">
        <v>4.5</v>
      </c>
      <c r="F20" s="173"/>
      <c r="G20" s="173"/>
      <c r="H20" s="173"/>
      <c r="I20" s="173"/>
      <c r="J20" s="173"/>
      <c r="K20" s="173"/>
      <c r="L20" s="173"/>
      <c r="M20" s="173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121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>
        <v>7</v>
      </c>
      <c r="B21" s="160" t="s">
        <v>139</v>
      </c>
      <c r="C21" s="195" t="s">
        <v>140</v>
      </c>
      <c r="D21" s="162" t="s">
        <v>118</v>
      </c>
      <c r="E21" s="169">
        <v>117</v>
      </c>
      <c r="F21" s="172"/>
      <c r="G21" s="173">
        <f>ROUND(E21*F21,2)</f>
        <v>0</v>
      </c>
      <c r="H21" s="172"/>
      <c r="I21" s="173">
        <f>ROUND(E21*H21,2)</f>
        <v>0</v>
      </c>
      <c r="J21" s="172"/>
      <c r="K21" s="173">
        <f>ROUND(E21*J21,2)</f>
        <v>0</v>
      </c>
      <c r="L21" s="173">
        <v>15</v>
      </c>
      <c r="M21" s="173">
        <f>G21*(1+L21/100)</f>
        <v>0</v>
      </c>
      <c r="N21" s="163">
        <v>0</v>
      </c>
      <c r="O21" s="163">
        <f>ROUND(E21*N21,5)</f>
        <v>0</v>
      </c>
      <c r="P21" s="163">
        <v>0</v>
      </c>
      <c r="Q21" s="163">
        <f>ROUND(E21*P21,5)</f>
        <v>0</v>
      </c>
      <c r="R21" s="163"/>
      <c r="S21" s="163"/>
      <c r="T21" s="164">
        <v>0.32700000000000001</v>
      </c>
      <c r="U21" s="163">
        <f>ROUND(E21*T21,2)</f>
        <v>38.26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119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>
        <v>8</v>
      </c>
      <c r="B22" s="160" t="s">
        <v>141</v>
      </c>
      <c r="C22" s="195" t="s">
        <v>142</v>
      </c>
      <c r="D22" s="162" t="s">
        <v>133</v>
      </c>
      <c r="E22" s="169">
        <v>90.625</v>
      </c>
      <c r="F22" s="172"/>
      <c r="G22" s="173">
        <f>ROUND(E22*F22,2)</f>
        <v>0</v>
      </c>
      <c r="H22" s="172"/>
      <c r="I22" s="173">
        <f>ROUND(E22*H22,2)</f>
        <v>0</v>
      </c>
      <c r="J22" s="172"/>
      <c r="K22" s="173">
        <f>ROUND(E22*J22,2)</f>
        <v>0</v>
      </c>
      <c r="L22" s="173">
        <v>15</v>
      </c>
      <c r="M22" s="173">
        <f>G22*(1+L22/100)</f>
        <v>0</v>
      </c>
      <c r="N22" s="163">
        <v>0</v>
      </c>
      <c r="O22" s="163">
        <f>ROUND(E22*N22,5)</f>
        <v>0</v>
      </c>
      <c r="P22" s="163">
        <v>0</v>
      </c>
      <c r="Q22" s="163">
        <f>ROUND(E22*P22,5)</f>
        <v>0</v>
      </c>
      <c r="R22" s="163"/>
      <c r="S22" s="163"/>
      <c r="T22" s="164">
        <v>0.20200000000000001</v>
      </c>
      <c r="U22" s="163">
        <f>ROUND(E22*T22,2)</f>
        <v>18.309999999999999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119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0"/>
      <c r="C23" s="196" t="s">
        <v>143</v>
      </c>
      <c r="D23" s="165"/>
      <c r="E23" s="170">
        <v>90.625</v>
      </c>
      <c r="F23" s="173"/>
      <c r="G23" s="173"/>
      <c r="H23" s="173"/>
      <c r="I23" s="173"/>
      <c r="J23" s="173"/>
      <c r="K23" s="173"/>
      <c r="L23" s="173"/>
      <c r="M23" s="173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121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>
        <v>9</v>
      </c>
      <c r="B24" s="160" t="s">
        <v>144</v>
      </c>
      <c r="C24" s="195" t="s">
        <v>145</v>
      </c>
      <c r="D24" s="162" t="s">
        <v>133</v>
      </c>
      <c r="E24" s="169">
        <v>26.56</v>
      </c>
      <c r="F24" s="172"/>
      <c r="G24" s="173">
        <f>ROUND(E24*F24,2)</f>
        <v>0</v>
      </c>
      <c r="H24" s="172"/>
      <c r="I24" s="173">
        <f>ROUND(E24*H24,2)</f>
        <v>0</v>
      </c>
      <c r="J24" s="172"/>
      <c r="K24" s="173">
        <f>ROUND(E24*J24,2)</f>
        <v>0</v>
      </c>
      <c r="L24" s="173">
        <v>15</v>
      </c>
      <c r="M24" s="173">
        <f>G24*(1+L24/100)</f>
        <v>0</v>
      </c>
      <c r="N24" s="163">
        <v>0</v>
      </c>
      <c r="O24" s="163">
        <f>ROUND(E24*N24,5)</f>
        <v>0</v>
      </c>
      <c r="P24" s="163">
        <v>0</v>
      </c>
      <c r="Q24" s="163">
        <f>ROUND(E24*P24,5)</f>
        <v>0</v>
      </c>
      <c r="R24" s="163"/>
      <c r="S24" s="163"/>
      <c r="T24" s="164">
        <v>0.65200000000000002</v>
      </c>
      <c r="U24" s="163">
        <f>ROUND(E24*T24,2)</f>
        <v>17.32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119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0"/>
      <c r="C25" s="196" t="s">
        <v>146</v>
      </c>
      <c r="D25" s="165"/>
      <c r="E25" s="170">
        <v>1.8</v>
      </c>
      <c r="F25" s="173"/>
      <c r="G25" s="173"/>
      <c r="H25" s="173"/>
      <c r="I25" s="173"/>
      <c r="J25" s="173"/>
      <c r="K25" s="173"/>
      <c r="L25" s="173"/>
      <c r="M25" s="173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121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54">
        <v>10</v>
      </c>
      <c r="B26" s="160" t="s">
        <v>147</v>
      </c>
      <c r="C26" s="195" t="s">
        <v>148</v>
      </c>
      <c r="D26" s="162" t="s">
        <v>133</v>
      </c>
      <c r="E26" s="169">
        <v>26.56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15</v>
      </c>
      <c r="M26" s="173">
        <f>G26*(1+L26/100)</f>
        <v>0</v>
      </c>
      <c r="N26" s="163">
        <v>0</v>
      </c>
      <c r="O26" s="163">
        <f>ROUND(E26*N26,5)</f>
        <v>0</v>
      </c>
      <c r="P26" s="163">
        <v>0</v>
      </c>
      <c r="Q26" s="163">
        <f>ROUND(E26*P26,5)</f>
        <v>0</v>
      </c>
      <c r="R26" s="163"/>
      <c r="S26" s="163"/>
      <c r="T26" s="164">
        <v>1.0999999999999999E-2</v>
      </c>
      <c r="U26" s="163">
        <f>ROUND(E26*T26,2)</f>
        <v>0.28999999999999998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119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>
        <v>11</v>
      </c>
      <c r="B27" s="160" t="s">
        <v>149</v>
      </c>
      <c r="C27" s="195" t="s">
        <v>150</v>
      </c>
      <c r="D27" s="162" t="s">
        <v>133</v>
      </c>
      <c r="E27" s="169">
        <v>132.80000000000001</v>
      </c>
      <c r="F27" s="172"/>
      <c r="G27" s="173">
        <f>ROUND(E27*F27,2)</f>
        <v>0</v>
      </c>
      <c r="H27" s="172"/>
      <c r="I27" s="173">
        <f>ROUND(E27*H27,2)</f>
        <v>0</v>
      </c>
      <c r="J27" s="172"/>
      <c r="K27" s="173">
        <f>ROUND(E27*J27,2)</f>
        <v>0</v>
      </c>
      <c r="L27" s="173">
        <v>15</v>
      </c>
      <c r="M27" s="173">
        <f>G27*(1+L27/100)</f>
        <v>0</v>
      </c>
      <c r="N27" s="163">
        <v>0</v>
      </c>
      <c r="O27" s="163">
        <f>ROUND(E27*N27,5)</f>
        <v>0</v>
      </c>
      <c r="P27" s="163">
        <v>0</v>
      </c>
      <c r="Q27" s="163">
        <f>ROUND(E27*P27,5)</f>
        <v>0</v>
      </c>
      <c r="R27" s="163"/>
      <c r="S27" s="163"/>
      <c r="T27" s="164">
        <v>0</v>
      </c>
      <c r="U27" s="163">
        <f>ROUND(E27*T27,2)</f>
        <v>0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119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12</v>
      </c>
      <c r="B28" s="160" t="s">
        <v>151</v>
      </c>
      <c r="C28" s="195" t="s">
        <v>152</v>
      </c>
      <c r="D28" s="162" t="s">
        <v>133</v>
      </c>
      <c r="E28" s="169">
        <v>26.56</v>
      </c>
      <c r="F28" s="172"/>
      <c r="G28" s="173">
        <f>ROUND(E28*F28,2)</f>
        <v>0</v>
      </c>
      <c r="H28" s="172"/>
      <c r="I28" s="173">
        <f>ROUND(E28*H28,2)</f>
        <v>0</v>
      </c>
      <c r="J28" s="172"/>
      <c r="K28" s="173">
        <f>ROUND(E28*J28,2)</f>
        <v>0</v>
      </c>
      <c r="L28" s="173">
        <v>15</v>
      </c>
      <c r="M28" s="173">
        <f>G28*(1+L28/100)</f>
        <v>0</v>
      </c>
      <c r="N28" s="163">
        <v>0</v>
      </c>
      <c r="O28" s="163">
        <f>ROUND(E28*N28,5)</f>
        <v>0</v>
      </c>
      <c r="P28" s="163">
        <v>0</v>
      </c>
      <c r="Q28" s="163">
        <f>ROUND(E28*P28,5)</f>
        <v>0</v>
      </c>
      <c r="R28" s="163"/>
      <c r="S28" s="163"/>
      <c r="T28" s="164">
        <v>0</v>
      </c>
      <c r="U28" s="163">
        <f>ROUND(E28*T28,2)</f>
        <v>0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119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x14ac:dyDescent="0.2">
      <c r="A29" s="155" t="s">
        <v>114</v>
      </c>
      <c r="B29" s="161" t="s">
        <v>55</v>
      </c>
      <c r="C29" s="197" t="s">
        <v>56</v>
      </c>
      <c r="D29" s="166"/>
      <c r="E29" s="171"/>
      <c r="F29" s="174"/>
      <c r="G29" s="174">
        <f>SUMIF(AE30:AE32,"&lt;&gt;NOR",G30:G32)</f>
        <v>0</v>
      </c>
      <c r="H29" s="174"/>
      <c r="I29" s="174">
        <f>SUM(I30:I32)</f>
        <v>0</v>
      </c>
      <c r="J29" s="174"/>
      <c r="K29" s="174">
        <f>SUM(K30:K32)</f>
        <v>0</v>
      </c>
      <c r="L29" s="174"/>
      <c r="M29" s="174">
        <f>SUM(M30:M32)</f>
        <v>0</v>
      </c>
      <c r="N29" s="167"/>
      <c r="O29" s="167">
        <f>SUM(O30:O32)</f>
        <v>20.743849999999998</v>
      </c>
      <c r="P29" s="167"/>
      <c r="Q29" s="167">
        <f>SUM(Q30:Q32)</f>
        <v>0</v>
      </c>
      <c r="R29" s="167"/>
      <c r="S29" s="167"/>
      <c r="T29" s="168"/>
      <c r="U29" s="167">
        <f>SUM(U30:U32)</f>
        <v>26.99</v>
      </c>
      <c r="AE29" t="s">
        <v>115</v>
      </c>
    </row>
    <row r="30" spans="1:60" ht="22.5" outlineLevel="1" x14ac:dyDescent="0.2">
      <c r="A30" s="154">
        <v>13</v>
      </c>
      <c r="B30" s="160" t="s">
        <v>153</v>
      </c>
      <c r="C30" s="195" t="s">
        <v>154</v>
      </c>
      <c r="D30" s="162" t="s">
        <v>155</v>
      </c>
      <c r="E30" s="169">
        <v>35</v>
      </c>
      <c r="F30" s="172"/>
      <c r="G30" s="173">
        <f>ROUND(E30*F30,2)</f>
        <v>0</v>
      </c>
      <c r="H30" s="172"/>
      <c r="I30" s="173">
        <f>ROUND(E30*H30,2)</f>
        <v>0</v>
      </c>
      <c r="J30" s="172"/>
      <c r="K30" s="173">
        <f>ROUND(E30*J30,2)</f>
        <v>0</v>
      </c>
      <c r="L30" s="173">
        <v>15</v>
      </c>
      <c r="M30" s="173">
        <f>G30*(1+L30/100)</f>
        <v>0</v>
      </c>
      <c r="N30" s="163">
        <v>0.42531000000000002</v>
      </c>
      <c r="O30" s="163">
        <f>ROUND(E30*N30,5)</f>
        <v>14.88585</v>
      </c>
      <c r="P30" s="163">
        <v>0</v>
      </c>
      <c r="Q30" s="163">
        <f>ROUND(E30*P30,5)</f>
        <v>0</v>
      </c>
      <c r="R30" s="163"/>
      <c r="S30" s="163"/>
      <c r="T30" s="164">
        <v>0.73929999999999996</v>
      </c>
      <c r="U30" s="163">
        <f>ROUND(E30*T30,2)</f>
        <v>25.88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129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>
        <v>14</v>
      </c>
      <c r="B31" s="160" t="s">
        <v>156</v>
      </c>
      <c r="C31" s="195" t="s">
        <v>157</v>
      </c>
      <c r="D31" s="162" t="s">
        <v>133</v>
      </c>
      <c r="E31" s="169">
        <v>2.3199999999999998</v>
      </c>
      <c r="F31" s="172"/>
      <c r="G31" s="173">
        <f>ROUND(E31*F31,2)</f>
        <v>0</v>
      </c>
      <c r="H31" s="172"/>
      <c r="I31" s="173">
        <f>ROUND(E31*H31,2)</f>
        <v>0</v>
      </c>
      <c r="J31" s="172"/>
      <c r="K31" s="173">
        <f>ROUND(E31*J31,2)</f>
        <v>0</v>
      </c>
      <c r="L31" s="173">
        <v>15</v>
      </c>
      <c r="M31" s="173">
        <f>G31*(1+L31/100)</f>
        <v>0</v>
      </c>
      <c r="N31" s="163">
        <v>2.5249999999999999</v>
      </c>
      <c r="O31" s="163">
        <f>ROUND(E31*N31,5)</f>
        <v>5.8579999999999997</v>
      </c>
      <c r="P31" s="163">
        <v>0</v>
      </c>
      <c r="Q31" s="163">
        <f>ROUND(E31*P31,5)</f>
        <v>0</v>
      </c>
      <c r="R31" s="163"/>
      <c r="S31" s="163"/>
      <c r="T31" s="164">
        <v>0.48</v>
      </c>
      <c r="U31" s="163">
        <f>ROUND(E31*T31,2)</f>
        <v>1.1100000000000001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119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/>
      <c r="B32" s="160"/>
      <c r="C32" s="196" t="s">
        <v>158</v>
      </c>
      <c r="D32" s="165"/>
      <c r="E32" s="170">
        <v>2.3199999999999998</v>
      </c>
      <c r="F32" s="173"/>
      <c r="G32" s="173"/>
      <c r="H32" s="173"/>
      <c r="I32" s="173"/>
      <c r="J32" s="173"/>
      <c r="K32" s="173"/>
      <c r="L32" s="173"/>
      <c r="M32" s="173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121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x14ac:dyDescent="0.2">
      <c r="A33" s="155" t="s">
        <v>114</v>
      </c>
      <c r="B33" s="161" t="s">
        <v>57</v>
      </c>
      <c r="C33" s="197" t="s">
        <v>58</v>
      </c>
      <c r="D33" s="166"/>
      <c r="E33" s="171"/>
      <c r="F33" s="174"/>
      <c r="G33" s="174">
        <f>SUMIF(AE34:AE40,"&lt;&gt;NOR",G34:G40)</f>
        <v>0</v>
      </c>
      <c r="H33" s="174"/>
      <c r="I33" s="174">
        <f>SUM(I34:I40)</f>
        <v>0</v>
      </c>
      <c r="J33" s="174"/>
      <c r="K33" s="174">
        <f>SUM(K34:K40)</f>
        <v>0</v>
      </c>
      <c r="L33" s="174"/>
      <c r="M33" s="174">
        <f>SUM(M34:M40)</f>
        <v>0</v>
      </c>
      <c r="N33" s="167"/>
      <c r="O33" s="167">
        <f>SUM(O34:O40)</f>
        <v>52.4206</v>
      </c>
      <c r="P33" s="167"/>
      <c r="Q33" s="167">
        <f>SUM(Q34:Q40)</f>
        <v>0</v>
      </c>
      <c r="R33" s="167"/>
      <c r="S33" s="167"/>
      <c r="T33" s="168"/>
      <c r="U33" s="167">
        <f>SUM(U34:U40)</f>
        <v>346.72</v>
      </c>
      <c r="AE33" t="s">
        <v>115</v>
      </c>
    </row>
    <row r="34" spans="1:60" ht="22.5" outlineLevel="1" x14ac:dyDescent="0.2">
      <c r="A34" s="154">
        <v>15</v>
      </c>
      <c r="B34" s="160" t="s">
        <v>159</v>
      </c>
      <c r="C34" s="195" t="s">
        <v>160</v>
      </c>
      <c r="D34" s="162" t="s">
        <v>118</v>
      </c>
      <c r="E34" s="169">
        <v>12</v>
      </c>
      <c r="F34" s="172"/>
      <c r="G34" s="173">
        <f t="shared" ref="G34:G40" si="0">ROUND(E34*F34,2)</f>
        <v>0</v>
      </c>
      <c r="H34" s="172"/>
      <c r="I34" s="173">
        <f t="shared" ref="I34:I40" si="1">ROUND(E34*H34,2)</f>
        <v>0</v>
      </c>
      <c r="J34" s="172"/>
      <c r="K34" s="173">
        <f t="shared" ref="K34:K40" si="2">ROUND(E34*J34,2)</f>
        <v>0</v>
      </c>
      <c r="L34" s="173">
        <v>15</v>
      </c>
      <c r="M34" s="173">
        <f t="shared" ref="M34:M40" si="3">G34*(1+L34/100)</f>
        <v>0</v>
      </c>
      <c r="N34" s="163">
        <v>1.2149999999999999E-2</v>
      </c>
      <c r="O34" s="163">
        <f t="shared" ref="O34:O40" si="4">ROUND(E34*N34,5)</f>
        <v>0.14580000000000001</v>
      </c>
      <c r="P34" s="163">
        <v>0</v>
      </c>
      <c r="Q34" s="163">
        <f t="shared" ref="Q34:Q40" si="5">ROUND(E34*P34,5)</f>
        <v>0</v>
      </c>
      <c r="R34" s="163"/>
      <c r="S34" s="163"/>
      <c r="T34" s="164">
        <v>1.0109999999999999</v>
      </c>
      <c r="U34" s="163">
        <f t="shared" ref="U34:U40" si="6">ROUND(E34*T34,2)</f>
        <v>12.13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119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2.5" outlineLevel="1" x14ac:dyDescent="0.2">
      <c r="A35" s="154">
        <v>16</v>
      </c>
      <c r="B35" s="160" t="s">
        <v>161</v>
      </c>
      <c r="C35" s="195" t="s">
        <v>162</v>
      </c>
      <c r="D35" s="162" t="s">
        <v>163</v>
      </c>
      <c r="E35" s="169">
        <v>11</v>
      </c>
      <c r="F35" s="172"/>
      <c r="G35" s="173">
        <f t="shared" si="0"/>
        <v>0</v>
      </c>
      <c r="H35" s="172"/>
      <c r="I35" s="173">
        <f t="shared" si="1"/>
        <v>0</v>
      </c>
      <c r="J35" s="172"/>
      <c r="K35" s="173">
        <f t="shared" si="2"/>
        <v>0</v>
      </c>
      <c r="L35" s="173">
        <v>15</v>
      </c>
      <c r="M35" s="173">
        <f t="shared" si="3"/>
        <v>0</v>
      </c>
      <c r="N35" s="163">
        <v>0.125</v>
      </c>
      <c r="O35" s="163">
        <f t="shared" si="4"/>
        <v>1.375</v>
      </c>
      <c r="P35" s="163">
        <v>0</v>
      </c>
      <c r="Q35" s="163">
        <f t="shared" si="5"/>
        <v>0</v>
      </c>
      <c r="R35" s="163"/>
      <c r="S35" s="163"/>
      <c r="T35" s="164">
        <v>0.52</v>
      </c>
      <c r="U35" s="163">
        <f t="shared" si="6"/>
        <v>5.72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119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>
        <v>17</v>
      </c>
      <c r="B36" s="160" t="s">
        <v>53</v>
      </c>
      <c r="C36" s="195" t="s">
        <v>164</v>
      </c>
      <c r="D36" s="162" t="s">
        <v>165</v>
      </c>
      <c r="E36" s="169">
        <v>11</v>
      </c>
      <c r="F36" s="172"/>
      <c r="G36" s="173">
        <f t="shared" si="0"/>
        <v>0</v>
      </c>
      <c r="H36" s="172"/>
      <c r="I36" s="173">
        <f t="shared" si="1"/>
        <v>0</v>
      </c>
      <c r="J36" s="172"/>
      <c r="K36" s="173">
        <f t="shared" si="2"/>
        <v>0</v>
      </c>
      <c r="L36" s="173">
        <v>15</v>
      </c>
      <c r="M36" s="173">
        <f t="shared" si="3"/>
        <v>0</v>
      </c>
      <c r="N36" s="163">
        <v>0</v>
      </c>
      <c r="O36" s="163">
        <f t="shared" si="4"/>
        <v>0</v>
      </c>
      <c r="P36" s="163">
        <v>0</v>
      </c>
      <c r="Q36" s="163">
        <f t="shared" si="5"/>
        <v>0</v>
      </c>
      <c r="R36" s="163"/>
      <c r="S36" s="163"/>
      <c r="T36" s="164">
        <v>0</v>
      </c>
      <c r="U36" s="163">
        <f t="shared" si="6"/>
        <v>0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119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>
        <v>18</v>
      </c>
      <c r="B37" s="160" t="s">
        <v>166</v>
      </c>
      <c r="C37" s="195" t="s">
        <v>167</v>
      </c>
      <c r="D37" s="162" t="s">
        <v>163</v>
      </c>
      <c r="E37" s="169">
        <v>44</v>
      </c>
      <c r="F37" s="172"/>
      <c r="G37" s="173">
        <f t="shared" si="0"/>
        <v>0</v>
      </c>
      <c r="H37" s="172"/>
      <c r="I37" s="173">
        <f t="shared" si="1"/>
        <v>0</v>
      </c>
      <c r="J37" s="172"/>
      <c r="K37" s="173">
        <f t="shared" si="2"/>
        <v>0</v>
      </c>
      <c r="L37" s="173">
        <v>15</v>
      </c>
      <c r="M37" s="173">
        <f t="shared" si="3"/>
        <v>0</v>
      </c>
      <c r="N37" s="163">
        <v>0</v>
      </c>
      <c r="O37" s="163">
        <f t="shared" si="4"/>
        <v>0</v>
      </c>
      <c r="P37" s="163">
        <v>0</v>
      </c>
      <c r="Q37" s="163">
        <f t="shared" si="5"/>
        <v>0</v>
      </c>
      <c r="R37" s="163"/>
      <c r="S37" s="163"/>
      <c r="T37" s="164">
        <v>0.158</v>
      </c>
      <c r="U37" s="163">
        <f t="shared" si="6"/>
        <v>6.95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119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>
        <v>19</v>
      </c>
      <c r="B38" s="160" t="s">
        <v>168</v>
      </c>
      <c r="C38" s="195" t="s">
        <v>169</v>
      </c>
      <c r="D38" s="162" t="s">
        <v>118</v>
      </c>
      <c r="E38" s="169">
        <v>82.5</v>
      </c>
      <c r="F38" s="172"/>
      <c r="G38" s="173">
        <f t="shared" si="0"/>
        <v>0</v>
      </c>
      <c r="H38" s="172"/>
      <c r="I38" s="173">
        <f t="shared" si="1"/>
        <v>0</v>
      </c>
      <c r="J38" s="172"/>
      <c r="K38" s="173">
        <f t="shared" si="2"/>
        <v>0</v>
      </c>
      <c r="L38" s="173">
        <v>15</v>
      </c>
      <c r="M38" s="173">
        <f t="shared" si="3"/>
        <v>0</v>
      </c>
      <c r="N38" s="163">
        <v>6.5599999999999999E-3</v>
      </c>
      <c r="O38" s="163">
        <f t="shared" si="4"/>
        <v>0.54120000000000001</v>
      </c>
      <c r="P38" s="163">
        <v>0</v>
      </c>
      <c r="Q38" s="163">
        <f t="shared" si="5"/>
        <v>0</v>
      </c>
      <c r="R38" s="163"/>
      <c r="S38" s="163"/>
      <c r="T38" s="164">
        <v>0.74299999999999999</v>
      </c>
      <c r="U38" s="163">
        <f t="shared" si="6"/>
        <v>61.3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119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>
        <v>20</v>
      </c>
      <c r="B39" s="160" t="s">
        <v>170</v>
      </c>
      <c r="C39" s="195" t="s">
        <v>171</v>
      </c>
      <c r="D39" s="162" t="s">
        <v>118</v>
      </c>
      <c r="E39" s="169">
        <v>82.5</v>
      </c>
      <c r="F39" s="172"/>
      <c r="G39" s="173">
        <f t="shared" si="0"/>
        <v>0</v>
      </c>
      <c r="H39" s="172"/>
      <c r="I39" s="173">
        <f t="shared" si="1"/>
        <v>0</v>
      </c>
      <c r="J39" s="172"/>
      <c r="K39" s="173">
        <f t="shared" si="2"/>
        <v>0</v>
      </c>
      <c r="L39" s="173">
        <v>15</v>
      </c>
      <c r="M39" s="173">
        <f t="shared" si="3"/>
        <v>0</v>
      </c>
      <c r="N39" s="163">
        <v>0.60863999999999996</v>
      </c>
      <c r="O39" s="163">
        <f t="shared" si="4"/>
        <v>50.212800000000001</v>
      </c>
      <c r="P39" s="163">
        <v>0</v>
      </c>
      <c r="Q39" s="163">
        <f t="shared" si="5"/>
        <v>0</v>
      </c>
      <c r="R39" s="163"/>
      <c r="S39" s="163"/>
      <c r="T39" s="164">
        <v>3.0119500000000001</v>
      </c>
      <c r="U39" s="163">
        <f t="shared" si="6"/>
        <v>248.49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129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22.5" outlineLevel="1" x14ac:dyDescent="0.2">
      <c r="A40" s="154">
        <v>21</v>
      </c>
      <c r="B40" s="160" t="s">
        <v>159</v>
      </c>
      <c r="C40" s="195" t="s">
        <v>160</v>
      </c>
      <c r="D40" s="162" t="s">
        <v>118</v>
      </c>
      <c r="E40" s="169">
        <v>12</v>
      </c>
      <c r="F40" s="172"/>
      <c r="G40" s="173">
        <f t="shared" si="0"/>
        <v>0</v>
      </c>
      <c r="H40" s="172"/>
      <c r="I40" s="173">
        <f t="shared" si="1"/>
        <v>0</v>
      </c>
      <c r="J40" s="172"/>
      <c r="K40" s="173">
        <f t="shared" si="2"/>
        <v>0</v>
      </c>
      <c r="L40" s="173">
        <v>15</v>
      </c>
      <c r="M40" s="173">
        <f t="shared" si="3"/>
        <v>0</v>
      </c>
      <c r="N40" s="163">
        <v>1.2149999999999999E-2</v>
      </c>
      <c r="O40" s="163">
        <f t="shared" si="4"/>
        <v>0.14580000000000001</v>
      </c>
      <c r="P40" s="163">
        <v>0</v>
      </c>
      <c r="Q40" s="163">
        <f t="shared" si="5"/>
        <v>0</v>
      </c>
      <c r="R40" s="163"/>
      <c r="S40" s="163"/>
      <c r="T40" s="164">
        <v>1.0109999999999999</v>
      </c>
      <c r="U40" s="163">
        <f t="shared" si="6"/>
        <v>12.13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119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x14ac:dyDescent="0.2">
      <c r="A41" s="155" t="s">
        <v>114</v>
      </c>
      <c r="B41" s="161" t="s">
        <v>59</v>
      </c>
      <c r="C41" s="197" t="s">
        <v>60</v>
      </c>
      <c r="D41" s="166"/>
      <c r="E41" s="171"/>
      <c r="F41" s="174"/>
      <c r="G41" s="174">
        <f>SUMIF(AE42:AE48,"&lt;&gt;NOR",G42:G48)</f>
        <v>0</v>
      </c>
      <c r="H41" s="174"/>
      <c r="I41" s="174">
        <f>SUM(I42:I48)</f>
        <v>0</v>
      </c>
      <c r="J41" s="174"/>
      <c r="K41" s="174">
        <f>SUM(K42:K48)</f>
        <v>0</v>
      </c>
      <c r="L41" s="174"/>
      <c r="M41" s="174">
        <f>SUM(M42:M48)</f>
        <v>0</v>
      </c>
      <c r="N41" s="167"/>
      <c r="O41" s="167">
        <f>SUM(O42:O48)</f>
        <v>15.051200000000001</v>
      </c>
      <c r="P41" s="167"/>
      <c r="Q41" s="167">
        <f>SUM(Q42:Q48)</f>
        <v>0</v>
      </c>
      <c r="R41" s="167"/>
      <c r="S41" s="167"/>
      <c r="T41" s="168"/>
      <c r="U41" s="167">
        <f>SUM(U42:U48)</f>
        <v>7.89</v>
      </c>
      <c r="AE41" t="s">
        <v>115</v>
      </c>
    </row>
    <row r="42" spans="1:60" ht="22.5" outlineLevel="1" x14ac:dyDescent="0.2">
      <c r="A42" s="154">
        <v>22</v>
      </c>
      <c r="B42" s="160" t="s">
        <v>172</v>
      </c>
      <c r="C42" s="195" t="s">
        <v>173</v>
      </c>
      <c r="D42" s="162" t="s">
        <v>133</v>
      </c>
      <c r="E42" s="169">
        <v>4.5</v>
      </c>
      <c r="F42" s="172"/>
      <c r="G42" s="173">
        <f>ROUND(E42*F42,2)</f>
        <v>0</v>
      </c>
      <c r="H42" s="172"/>
      <c r="I42" s="173">
        <f>ROUND(E42*H42,2)</f>
        <v>0</v>
      </c>
      <c r="J42" s="172"/>
      <c r="K42" s="173">
        <f>ROUND(E42*J42,2)</f>
        <v>0</v>
      </c>
      <c r="L42" s="173">
        <v>15</v>
      </c>
      <c r="M42" s="173">
        <f>G42*(1+L42/100)</f>
        <v>0</v>
      </c>
      <c r="N42" s="163">
        <v>2.5</v>
      </c>
      <c r="O42" s="163">
        <f>ROUND(E42*N42,5)</f>
        <v>11.25</v>
      </c>
      <c r="P42" s="163">
        <v>0</v>
      </c>
      <c r="Q42" s="163">
        <f>ROUND(E42*P42,5)</f>
        <v>0</v>
      </c>
      <c r="R42" s="163"/>
      <c r="S42" s="163"/>
      <c r="T42" s="164">
        <v>1.21</v>
      </c>
      <c r="U42" s="163">
        <f>ROUND(E42*T42,2)</f>
        <v>5.45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119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0"/>
      <c r="C43" s="196" t="s">
        <v>138</v>
      </c>
      <c r="D43" s="165"/>
      <c r="E43" s="170">
        <v>4.5</v>
      </c>
      <c r="F43" s="173"/>
      <c r="G43" s="173"/>
      <c r="H43" s="173"/>
      <c r="I43" s="173"/>
      <c r="J43" s="173"/>
      <c r="K43" s="173"/>
      <c r="L43" s="173"/>
      <c r="M43" s="173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121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>
        <v>23</v>
      </c>
      <c r="B44" s="160" t="s">
        <v>174</v>
      </c>
      <c r="C44" s="195" t="s">
        <v>175</v>
      </c>
      <c r="D44" s="162" t="s">
        <v>118</v>
      </c>
      <c r="E44" s="169">
        <v>10</v>
      </c>
      <c r="F44" s="172"/>
      <c r="G44" s="173">
        <f>ROUND(E44*F44,2)</f>
        <v>0</v>
      </c>
      <c r="H44" s="172"/>
      <c r="I44" s="173">
        <f>ROUND(E44*H44,2)</f>
        <v>0</v>
      </c>
      <c r="J44" s="172"/>
      <c r="K44" s="173">
        <f>ROUND(E44*J44,2)</f>
        <v>0</v>
      </c>
      <c r="L44" s="173">
        <v>15</v>
      </c>
      <c r="M44" s="173">
        <f>G44*(1+L44/100)</f>
        <v>0</v>
      </c>
      <c r="N44" s="163">
        <v>0.17726</v>
      </c>
      <c r="O44" s="163">
        <f>ROUND(E44*N44,5)</f>
        <v>1.7726</v>
      </c>
      <c r="P44" s="163">
        <v>0</v>
      </c>
      <c r="Q44" s="163">
        <f>ROUND(E44*P44,5)</f>
        <v>0</v>
      </c>
      <c r="R44" s="163"/>
      <c r="S44" s="163"/>
      <c r="T44" s="164">
        <v>2.1999999999999999E-2</v>
      </c>
      <c r="U44" s="163">
        <f>ROUND(E44*T44,2)</f>
        <v>0.22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119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>
        <v>24</v>
      </c>
      <c r="B45" s="160" t="s">
        <v>176</v>
      </c>
      <c r="C45" s="195" t="s">
        <v>177</v>
      </c>
      <c r="D45" s="162" t="s">
        <v>118</v>
      </c>
      <c r="E45" s="169">
        <v>15</v>
      </c>
      <c r="F45" s="172"/>
      <c r="G45" s="173">
        <f>ROUND(E45*F45,2)</f>
        <v>0</v>
      </c>
      <c r="H45" s="172"/>
      <c r="I45" s="173">
        <f>ROUND(E45*H45,2)</f>
        <v>0</v>
      </c>
      <c r="J45" s="172"/>
      <c r="K45" s="173">
        <f>ROUND(E45*J45,2)</f>
        <v>0</v>
      </c>
      <c r="L45" s="173">
        <v>15</v>
      </c>
      <c r="M45" s="173">
        <f>G45*(1+L45/100)</f>
        <v>0</v>
      </c>
      <c r="N45" s="163">
        <v>0.12659999999999999</v>
      </c>
      <c r="O45" s="163">
        <f>ROUND(E45*N45,5)</f>
        <v>1.899</v>
      </c>
      <c r="P45" s="163">
        <v>0</v>
      </c>
      <c r="Q45" s="163">
        <f>ROUND(E45*P45,5)</f>
        <v>0</v>
      </c>
      <c r="R45" s="163"/>
      <c r="S45" s="163"/>
      <c r="T45" s="164">
        <v>9.1999999999999998E-2</v>
      </c>
      <c r="U45" s="163">
        <f>ROUND(E45*T45,2)</f>
        <v>1.38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119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25</v>
      </c>
      <c r="B46" s="160" t="s">
        <v>178</v>
      </c>
      <c r="C46" s="195" t="s">
        <v>179</v>
      </c>
      <c r="D46" s="162" t="s">
        <v>118</v>
      </c>
      <c r="E46" s="169">
        <v>1.8</v>
      </c>
      <c r="F46" s="172"/>
      <c r="G46" s="173">
        <f>ROUND(E46*F46,2)</f>
        <v>0</v>
      </c>
      <c r="H46" s="172"/>
      <c r="I46" s="173">
        <f>ROUND(E46*H46,2)</f>
        <v>0</v>
      </c>
      <c r="J46" s="172"/>
      <c r="K46" s="173">
        <f>ROUND(E46*J46,2)</f>
        <v>0</v>
      </c>
      <c r="L46" s="173">
        <v>15</v>
      </c>
      <c r="M46" s="173">
        <f>G46*(1+L46/100)</f>
        <v>0</v>
      </c>
      <c r="N46" s="163">
        <v>0</v>
      </c>
      <c r="O46" s="163">
        <f>ROUND(E46*N46,5)</f>
        <v>0</v>
      </c>
      <c r="P46" s="163">
        <v>0</v>
      </c>
      <c r="Q46" s="163">
        <f>ROUND(E46*P46,5)</f>
        <v>0</v>
      </c>
      <c r="R46" s="163"/>
      <c r="S46" s="163"/>
      <c r="T46" s="164">
        <v>0.09</v>
      </c>
      <c r="U46" s="163">
        <f>ROUND(E46*T46,2)</f>
        <v>0.16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119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/>
      <c r="B47" s="160"/>
      <c r="C47" s="196" t="s">
        <v>180</v>
      </c>
      <c r="D47" s="165"/>
      <c r="E47" s="170">
        <v>52.36</v>
      </c>
      <c r="F47" s="173"/>
      <c r="G47" s="173"/>
      <c r="H47" s="173"/>
      <c r="I47" s="173"/>
      <c r="J47" s="173"/>
      <c r="K47" s="173"/>
      <c r="L47" s="173"/>
      <c r="M47" s="173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121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 x14ac:dyDescent="0.2">
      <c r="A48" s="154">
        <v>26</v>
      </c>
      <c r="B48" s="160" t="s">
        <v>181</v>
      </c>
      <c r="C48" s="195" t="s">
        <v>182</v>
      </c>
      <c r="D48" s="162" t="s">
        <v>118</v>
      </c>
      <c r="E48" s="169">
        <v>1.8</v>
      </c>
      <c r="F48" s="172"/>
      <c r="G48" s="173">
        <f>ROUND(E48*F48,2)</f>
        <v>0</v>
      </c>
      <c r="H48" s="172"/>
      <c r="I48" s="173">
        <f>ROUND(E48*H48,2)</f>
        <v>0</v>
      </c>
      <c r="J48" s="172"/>
      <c r="K48" s="173">
        <f>ROUND(E48*J48,2)</f>
        <v>0</v>
      </c>
      <c r="L48" s="173">
        <v>15</v>
      </c>
      <c r="M48" s="173">
        <f>G48*(1+L48/100)</f>
        <v>0</v>
      </c>
      <c r="N48" s="163">
        <v>7.1999999999999995E-2</v>
      </c>
      <c r="O48" s="163">
        <f>ROUND(E48*N48,5)</f>
        <v>0.12959999999999999</v>
      </c>
      <c r="P48" s="163">
        <v>0</v>
      </c>
      <c r="Q48" s="163">
        <f>ROUND(E48*P48,5)</f>
        <v>0</v>
      </c>
      <c r="R48" s="163"/>
      <c r="S48" s="163"/>
      <c r="T48" s="164">
        <v>0.375</v>
      </c>
      <c r="U48" s="163">
        <f>ROUND(E48*T48,2)</f>
        <v>0.68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119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x14ac:dyDescent="0.2">
      <c r="A49" s="155" t="s">
        <v>114</v>
      </c>
      <c r="B49" s="161" t="s">
        <v>61</v>
      </c>
      <c r="C49" s="197" t="s">
        <v>62</v>
      </c>
      <c r="D49" s="166"/>
      <c r="E49" s="171"/>
      <c r="F49" s="174"/>
      <c r="G49" s="174">
        <f>SUMIF(AE50:AE53,"&lt;&gt;NOR",G50:G53)</f>
        <v>0</v>
      </c>
      <c r="H49" s="174"/>
      <c r="I49" s="174">
        <f>SUM(I50:I53)</f>
        <v>0</v>
      </c>
      <c r="J49" s="174"/>
      <c r="K49" s="174">
        <f>SUM(K50:K53)</f>
        <v>0</v>
      </c>
      <c r="L49" s="174"/>
      <c r="M49" s="174">
        <f>SUM(M50:M53)</f>
        <v>0</v>
      </c>
      <c r="N49" s="167"/>
      <c r="O49" s="167">
        <f>SUM(O50:O53)</f>
        <v>6.3781099999999995</v>
      </c>
      <c r="P49" s="167"/>
      <c r="Q49" s="167">
        <f>SUM(Q50:Q53)</f>
        <v>0</v>
      </c>
      <c r="R49" s="167"/>
      <c r="S49" s="167"/>
      <c r="T49" s="168"/>
      <c r="U49" s="167">
        <f>SUM(U50:U53)</f>
        <v>144.69</v>
      </c>
      <c r="AE49" t="s">
        <v>115</v>
      </c>
    </row>
    <row r="50" spans="1:60" outlineLevel="1" x14ac:dyDescent="0.2">
      <c r="A50" s="154">
        <v>27</v>
      </c>
      <c r="B50" s="160" t="s">
        <v>183</v>
      </c>
      <c r="C50" s="195" t="s">
        <v>184</v>
      </c>
      <c r="D50" s="162" t="s">
        <v>118</v>
      </c>
      <c r="E50" s="169">
        <v>125</v>
      </c>
      <c r="F50" s="172"/>
      <c r="G50" s="173">
        <f>ROUND(E50*F50,2)</f>
        <v>0</v>
      </c>
      <c r="H50" s="172"/>
      <c r="I50" s="173">
        <f>ROUND(E50*H50,2)</f>
        <v>0</v>
      </c>
      <c r="J50" s="172"/>
      <c r="K50" s="173">
        <f>ROUND(E50*J50,2)</f>
        <v>0</v>
      </c>
      <c r="L50" s="173">
        <v>15</v>
      </c>
      <c r="M50" s="173">
        <f>G50*(1+L50/100)</f>
        <v>0</v>
      </c>
      <c r="N50" s="163">
        <v>7.6800000000000002E-3</v>
      </c>
      <c r="O50" s="163">
        <f>ROUND(E50*N50,5)</f>
        <v>0.96</v>
      </c>
      <c r="P50" s="163">
        <v>0</v>
      </c>
      <c r="Q50" s="163">
        <f>ROUND(E50*P50,5)</f>
        <v>0</v>
      </c>
      <c r="R50" s="163"/>
      <c r="S50" s="163"/>
      <c r="T50" s="164">
        <v>0.38100000000000001</v>
      </c>
      <c r="U50" s="163">
        <f>ROUND(E50*T50,2)</f>
        <v>47.63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119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>
        <v>28</v>
      </c>
      <c r="B51" s="160" t="s">
        <v>185</v>
      </c>
      <c r="C51" s="195" t="s">
        <v>186</v>
      </c>
      <c r="D51" s="162" t="s">
        <v>118</v>
      </c>
      <c r="E51" s="169">
        <v>112.67</v>
      </c>
      <c r="F51" s="172"/>
      <c r="G51" s="173">
        <f>ROUND(E51*F51,2)</f>
        <v>0</v>
      </c>
      <c r="H51" s="172"/>
      <c r="I51" s="173">
        <f>ROUND(E51*H51,2)</f>
        <v>0</v>
      </c>
      <c r="J51" s="172"/>
      <c r="K51" s="173">
        <f>ROUND(E51*J51,2)</f>
        <v>0</v>
      </c>
      <c r="L51" s="173">
        <v>15</v>
      </c>
      <c r="M51" s="173">
        <f>G51*(1+L51/100)</f>
        <v>0</v>
      </c>
      <c r="N51" s="163">
        <v>4.7660000000000001E-2</v>
      </c>
      <c r="O51" s="163">
        <f>ROUND(E51*N51,5)</f>
        <v>5.3698499999999996</v>
      </c>
      <c r="P51" s="163">
        <v>0</v>
      </c>
      <c r="Q51" s="163">
        <f>ROUND(E51*P51,5)</f>
        <v>0</v>
      </c>
      <c r="R51" s="163"/>
      <c r="S51" s="163"/>
      <c r="T51" s="164">
        <v>0.84</v>
      </c>
      <c r="U51" s="163">
        <f>ROUND(E51*T51,2)</f>
        <v>94.64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119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>
        <v>29</v>
      </c>
      <c r="B52" s="160" t="s">
        <v>187</v>
      </c>
      <c r="C52" s="195" t="s">
        <v>188</v>
      </c>
      <c r="D52" s="162" t="s">
        <v>118</v>
      </c>
      <c r="E52" s="169">
        <v>7.6</v>
      </c>
      <c r="F52" s="172"/>
      <c r="G52" s="173">
        <f>ROUND(E52*F52,2)</f>
        <v>0</v>
      </c>
      <c r="H52" s="172"/>
      <c r="I52" s="173">
        <f>ROUND(E52*H52,2)</f>
        <v>0</v>
      </c>
      <c r="J52" s="172"/>
      <c r="K52" s="173">
        <f>ROUND(E52*J52,2)</f>
        <v>0</v>
      </c>
      <c r="L52" s="173">
        <v>15</v>
      </c>
      <c r="M52" s="173">
        <f>G52*(1+L52/100)</f>
        <v>0</v>
      </c>
      <c r="N52" s="163">
        <v>6.3499999999999997E-3</v>
      </c>
      <c r="O52" s="163">
        <f>ROUND(E52*N52,5)</f>
        <v>4.8259999999999997E-2</v>
      </c>
      <c r="P52" s="163">
        <v>0</v>
      </c>
      <c r="Q52" s="163">
        <f>ROUND(E52*P52,5)</f>
        <v>0</v>
      </c>
      <c r="R52" s="163"/>
      <c r="S52" s="163"/>
      <c r="T52" s="164">
        <v>0.31900000000000001</v>
      </c>
      <c r="U52" s="163">
        <f>ROUND(E52*T52,2)</f>
        <v>2.42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119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0"/>
      <c r="C53" s="196" t="s">
        <v>189</v>
      </c>
      <c r="D53" s="165"/>
      <c r="E53" s="170">
        <v>7.6</v>
      </c>
      <c r="F53" s="173"/>
      <c r="G53" s="173"/>
      <c r="H53" s="173"/>
      <c r="I53" s="173"/>
      <c r="J53" s="173"/>
      <c r="K53" s="173"/>
      <c r="L53" s="173"/>
      <c r="M53" s="173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121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x14ac:dyDescent="0.2">
      <c r="A54" s="155" t="s">
        <v>114</v>
      </c>
      <c r="B54" s="161" t="s">
        <v>63</v>
      </c>
      <c r="C54" s="197" t="s">
        <v>64</v>
      </c>
      <c r="D54" s="166"/>
      <c r="E54" s="171"/>
      <c r="F54" s="174"/>
      <c r="G54" s="174">
        <f>SUMIF(AE55:AE56,"&lt;&gt;NOR",G55:G56)</f>
        <v>0</v>
      </c>
      <c r="H54" s="174"/>
      <c r="I54" s="174">
        <f>SUM(I55:I56)</f>
        <v>0</v>
      </c>
      <c r="J54" s="174"/>
      <c r="K54" s="174">
        <f>SUM(K55:K56)</f>
        <v>0</v>
      </c>
      <c r="L54" s="174"/>
      <c r="M54" s="174">
        <f>SUM(M55:M56)</f>
        <v>0</v>
      </c>
      <c r="N54" s="167"/>
      <c r="O54" s="167">
        <f>SUM(O55:O56)</f>
        <v>4.3124399999999996</v>
      </c>
      <c r="P54" s="167"/>
      <c r="Q54" s="167">
        <f>SUM(Q55:Q56)</f>
        <v>0</v>
      </c>
      <c r="R54" s="167"/>
      <c r="S54" s="167"/>
      <c r="T54" s="168"/>
      <c r="U54" s="167">
        <f>SUM(U55:U56)</f>
        <v>59.79</v>
      </c>
      <c r="AE54" t="s">
        <v>115</v>
      </c>
    </row>
    <row r="55" spans="1:60" outlineLevel="1" x14ac:dyDescent="0.2">
      <c r="A55" s="154">
        <v>30</v>
      </c>
      <c r="B55" s="160" t="s">
        <v>190</v>
      </c>
      <c r="C55" s="195" t="s">
        <v>191</v>
      </c>
      <c r="D55" s="162" t="s">
        <v>118</v>
      </c>
      <c r="E55" s="169">
        <v>10.5</v>
      </c>
      <c r="F55" s="172"/>
      <c r="G55" s="173">
        <f>ROUND(E55*F55,2)</f>
        <v>0</v>
      </c>
      <c r="H55" s="172"/>
      <c r="I55" s="173">
        <f>ROUND(E55*H55,2)</f>
        <v>0</v>
      </c>
      <c r="J55" s="172"/>
      <c r="K55" s="173">
        <f>ROUND(E55*J55,2)</f>
        <v>0</v>
      </c>
      <c r="L55" s="173">
        <v>15</v>
      </c>
      <c r="M55" s="173">
        <f>G55*(1+L55/100)</f>
        <v>0</v>
      </c>
      <c r="N55" s="163">
        <v>5.2580000000000002E-2</v>
      </c>
      <c r="O55" s="163">
        <f>ROUND(E55*N55,5)</f>
        <v>0.55208999999999997</v>
      </c>
      <c r="P55" s="163">
        <v>0</v>
      </c>
      <c r="Q55" s="163">
        <f>ROUND(E55*P55,5)</f>
        <v>0</v>
      </c>
      <c r="R55" s="163"/>
      <c r="S55" s="163"/>
      <c r="T55" s="164">
        <v>0.91700000000000004</v>
      </c>
      <c r="U55" s="163">
        <f>ROUND(E55*T55,2)</f>
        <v>9.6300000000000008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119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>
        <v>31</v>
      </c>
      <c r="B56" s="160" t="s">
        <v>192</v>
      </c>
      <c r="C56" s="195" t="s">
        <v>193</v>
      </c>
      <c r="D56" s="162" t="s">
        <v>118</v>
      </c>
      <c r="E56" s="169">
        <v>82.5</v>
      </c>
      <c r="F56" s="172"/>
      <c r="G56" s="173">
        <f>ROUND(E56*F56,2)</f>
        <v>0</v>
      </c>
      <c r="H56" s="172"/>
      <c r="I56" s="173">
        <f>ROUND(E56*H56,2)</f>
        <v>0</v>
      </c>
      <c r="J56" s="172"/>
      <c r="K56" s="173">
        <f>ROUND(E56*J56,2)</f>
        <v>0</v>
      </c>
      <c r="L56" s="173">
        <v>15</v>
      </c>
      <c r="M56" s="173">
        <f>G56*(1+L56/100)</f>
        <v>0</v>
      </c>
      <c r="N56" s="163">
        <v>4.5580000000000002E-2</v>
      </c>
      <c r="O56" s="163">
        <f>ROUND(E56*N56,5)</f>
        <v>3.7603499999999999</v>
      </c>
      <c r="P56" s="163">
        <v>0</v>
      </c>
      <c r="Q56" s="163">
        <f>ROUND(E56*P56,5)</f>
        <v>0</v>
      </c>
      <c r="R56" s="163"/>
      <c r="S56" s="163"/>
      <c r="T56" s="164">
        <v>0.60799999999999998</v>
      </c>
      <c r="U56" s="163">
        <f>ROUND(E56*T56,2)</f>
        <v>50.16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119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x14ac:dyDescent="0.2">
      <c r="A57" s="155" t="s">
        <v>114</v>
      </c>
      <c r="B57" s="161" t="s">
        <v>65</v>
      </c>
      <c r="C57" s="197" t="s">
        <v>66</v>
      </c>
      <c r="D57" s="166"/>
      <c r="E57" s="171"/>
      <c r="F57" s="174"/>
      <c r="G57" s="174">
        <f>SUMIF(AE58:AE63,"&lt;&gt;NOR",G58:G63)</f>
        <v>0</v>
      </c>
      <c r="H57" s="174"/>
      <c r="I57" s="174">
        <f>SUM(I58:I63)</f>
        <v>0</v>
      </c>
      <c r="J57" s="174"/>
      <c r="K57" s="174">
        <f>SUM(K58:K63)</f>
        <v>0</v>
      </c>
      <c r="L57" s="174"/>
      <c r="M57" s="174">
        <f>SUM(M58:M63)</f>
        <v>0</v>
      </c>
      <c r="N57" s="167"/>
      <c r="O57" s="167">
        <f>SUM(O58:O63)</f>
        <v>49.236609999999999</v>
      </c>
      <c r="P57" s="167"/>
      <c r="Q57" s="167">
        <f>SUM(Q58:Q63)</f>
        <v>0</v>
      </c>
      <c r="R57" s="167"/>
      <c r="S57" s="167"/>
      <c r="T57" s="168"/>
      <c r="U57" s="167">
        <f>SUM(U58:U63)</f>
        <v>152.65</v>
      </c>
      <c r="AE57" t="s">
        <v>115</v>
      </c>
    </row>
    <row r="58" spans="1:60" outlineLevel="1" x14ac:dyDescent="0.2">
      <c r="A58" s="154">
        <v>32</v>
      </c>
      <c r="B58" s="160" t="s">
        <v>194</v>
      </c>
      <c r="C58" s="195" t="s">
        <v>195</v>
      </c>
      <c r="D58" s="162" t="s">
        <v>118</v>
      </c>
      <c r="E58" s="169">
        <v>142.5</v>
      </c>
      <c r="F58" s="172"/>
      <c r="G58" s="173">
        <f>ROUND(E58*F58,2)</f>
        <v>0</v>
      </c>
      <c r="H58" s="172"/>
      <c r="I58" s="173">
        <f>ROUND(E58*H58,2)</f>
        <v>0</v>
      </c>
      <c r="J58" s="172"/>
      <c r="K58" s="173">
        <f>ROUND(E58*J58,2)</f>
        <v>0</v>
      </c>
      <c r="L58" s="173">
        <v>15</v>
      </c>
      <c r="M58" s="173">
        <f>G58*(1+L58/100)</f>
        <v>0</v>
      </c>
      <c r="N58" s="163">
        <v>0</v>
      </c>
      <c r="O58" s="163">
        <f>ROUND(E58*N58,5)</f>
        <v>0</v>
      </c>
      <c r="P58" s="163">
        <v>0</v>
      </c>
      <c r="Q58" s="163">
        <f>ROUND(E58*P58,5)</f>
        <v>0</v>
      </c>
      <c r="R58" s="163"/>
      <c r="S58" s="163"/>
      <c r="T58" s="164">
        <v>0.43</v>
      </c>
      <c r="U58" s="163">
        <f>ROUND(E58*T58,2)</f>
        <v>61.28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119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ht="22.5" outlineLevel="1" x14ac:dyDescent="0.2">
      <c r="A59" s="154">
        <v>33</v>
      </c>
      <c r="B59" s="160" t="s">
        <v>196</v>
      </c>
      <c r="C59" s="195" t="s">
        <v>197</v>
      </c>
      <c r="D59" s="162" t="s">
        <v>198</v>
      </c>
      <c r="E59" s="169">
        <v>2.2799999999999998</v>
      </c>
      <c r="F59" s="172"/>
      <c r="G59" s="173">
        <f>ROUND(E59*F59,2)</f>
        <v>0</v>
      </c>
      <c r="H59" s="172"/>
      <c r="I59" s="173">
        <f>ROUND(E59*H59,2)</f>
        <v>0</v>
      </c>
      <c r="J59" s="172"/>
      <c r="K59" s="173">
        <f>ROUND(E59*J59,2)</f>
        <v>0</v>
      </c>
      <c r="L59" s="173">
        <v>15</v>
      </c>
      <c r="M59" s="173">
        <f>G59*(1+L59/100)</f>
        <v>0</v>
      </c>
      <c r="N59" s="163">
        <v>1.0662499999999999</v>
      </c>
      <c r="O59" s="163">
        <f>ROUND(E59*N59,5)</f>
        <v>2.4310499999999999</v>
      </c>
      <c r="P59" s="163">
        <v>0</v>
      </c>
      <c r="Q59" s="163">
        <f>ROUND(E59*P59,5)</f>
        <v>0</v>
      </c>
      <c r="R59" s="163"/>
      <c r="S59" s="163"/>
      <c r="T59" s="164">
        <v>15.231</v>
      </c>
      <c r="U59" s="163">
        <f>ROUND(E59*T59,2)</f>
        <v>34.729999999999997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119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>
        <v>34</v>
      </c>
      <c r="B60" s="160" t="s">
        <v>199</v>
      </c>
      <c r="C60" s="195" t="s">
        <v>200</v>
      </c>
      <c r="D60" s="162" t="s">
        <v>133</v>
      </c>
      <c r="E60" s="169">
        <v>18.524999999999999</v>
      </c>
      <c r="F60" s="172"/>
      <c r="G60" s="173">
        <f>ROUND(E60*F60,2)</f>
        <v>0</v>
      </c>
      <c r="H60" s="172"/>
      <c r="I60" s="173">
        <f>ROUND(E60*H60,2)</f>
        <v>0</v>
      </c>
      <c r="J60" s="172"/>
      <c r="K60" s="173">
        <f>ROUND(E60*J60,2)</f>
        <v>0</v>
      </c>
      <c r="L60" s="173">
        <v>15</v>
      </c>
      <c r="M60" s="173">
        <f>G60*(1+L60/100)</f>
        <v>0</v>
      </c>
      <c r="N60" s="163">
        <v>2.5249999999999999</v>
      </c>
      <c r="O60" s="163">
        <f>ROUND(E60*N60,5)</f>
        <v>46.77563</v>
      </c>
      <c r="P60" s="163">
        <v>0</v>
      </c>
      <c r="Q60" s="163">
        <f>ROUND(E60*P60,5)</f>
        <v>0</v>
      </c>
      <c r="R60" s="163"/>
      <c r="S60" s="163"/>
      <c r="T60" s="164">
        <v>2.3170000000000002</v>
      </c>
      <c r="U60" s="163">
        <f>ROUND(E60*T60,2)</f>
        <v>42.92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119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/>
      <c r="B61" s="160"/>
      <c r="C61" s="196" t="s">
        <v>201</v>
      </c>
      <c r="D61" s="165"/>
      <c r="E61" s="170">
        <v>18.524999999999999</v>
      </c>
      <c r="F61" s="173"/>
      <c r="G61" s="173"/>
      <c r="H61" s="173"/>
      <c r="I61" s="173"/>
      <c r="J61" s="173"/>
      <c r="K61" s="173"/>
      <c r="L61" s="173"/>
      <c r="M61" s="173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121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>
        <v>35</v>
      </c>
      <c r="B62" s="160" t="s">
        <v>202</v>
      </c>
      <c r="C62" s="195" t="s">
        <v>203</v>
      </c>
      <c r="D62" s="162" t="s">
        <v>133</v>
      </c>
      <c r="E62" s="169">
        <v>18.25</v>
      </c>
      <c r="F62" s="172"/>
      <c r="G62" s="173">
        <f>ROUND(E62*F62,2)</f>
        <v>0</v>
      </c>
      <c r="H62" s="172"/>
      <c r="I62" s="173">
        <f>ROUND(E62*H62,2)</f>
        <v>0</v>
      </c>
      <c r="J62" s="172"/>
      <c r="K62" s="173">
        <f>ROUND(E62*J62,2)</f>
        <v>0</v>
      </c>
      <c r="L62" s="173">
        <v>15</v>
      </c>
      <c r="M62" s="173">
        <f>G62*(1+L62/100)</f>
        <v>0</v>
      </c>
      <c r="N62" s="163">
        <v>0</v>
      </c>
      <c r="O62" s="163">
        <f>ROUND(E62*N62,5)</f>
        <v>0</v>
      </c>
      <c r="P62" s="163">
        <v>0</v>
      </c>
      <c r="Q62" s="163">
        <f>ROUND(E62*P62,5)</f>
        <v>0</v>
      </c>
      <c r="R62" s="163"/>
      <c r="S62" s="163"/>
      <c r="T62" s="164">
        <v>0.20499999999999999</v>
      </c>
      <c r="U62" s="163">
        <f>ROUND(E62*T62,2)</f>
        <v>3.74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119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>
        <v>36</v>
      </c>
      <c r="B63" s="160" t="s">
        <v>204</v>
      </c>
      <c r="C63" s="195" t="s">
        <v>205</v>
      </c>
      <c r="D63" s="162" t="s">
        <v>118</v>
      </c>
      <c r="E63" s="169">
        <v>142.5</v>
      </c>
      <c r="F63" s="172"/>
      <c r="G63" s="173">
        <f>ROUND(E63*F63,2)</f>
        <v>0</v>
      </c>
      <c r="H63" s="172"/>
      <c r="I63" s="173">
        <f>ROUND(E63*H63,2)</f>
        <v>0</v>
      </c>
      <c r="J63" s="172"/>
      <c r="K63" s="173">
        <f>ROUND(E63*J63,2)</f>
        <v>0</v>
      </c>
      <c r="L63" s="173">
        <v>15</v>
      </c>
      <c r="M63" s="173">
        <f>G63*(1+L63/100)</f>
        <v>0</v>
      </c>
      <c r="N63" s="163">
        <v>2.1000000000000001E-4</v>
      </c>
      <c r="O63" s="163">
        <f>ROUND(E63*N63,5)</f>
        <v>2.9929999999999998E-2</v>
      </c>
      <c r="P63" s="163">
        <v>0</v>
      </c>
      <c r="Q63" s="163">
        <f>ROUND(E63*P63,5)</f>
        <v>0</v>
      </c>
      <c r="R63" s="163"/>
      <c r="S63" s="163"/>
      <c r="T63" s="164">
        <v>7.0000000000000007E-2</v>
      </c>
      <c r="U63" s="163">
        <f>ROUND(E63*T63,2)</f>
        <v>9.98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119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x14ac:dyDescent="0.2">
      <c r="A64" s="155" t="s">
        <v>114</v>
      </c>
      <c r="B64" s="161" t="s">
        <v>67</v>
      </c>
      <c r="C64" s="197" t="s">
        <v>68</v>
      </c>
      <c r="D64" s="166"/>
      <c r="E64" s="171"/>
      <c r="F64" s="174"/>
      <c r="G64" s="174">
        <f>SUMIF(AE65:AE66,"&lt;&gt;NOR",G65:G66)</f>
        <v>0</v>
      </c>
      <c r="H64" s="174"/>
      <c r="I64" s="174">
        <f>SUM(I65:I66)</f>
        <v>0</v>
      </c>
      <c r="J64" s="174"/>
      <c r="K64" s="174">
        <f>SUM(K65:K66)</f>
        <v>0</v>
      </c>
      <c r="L64" s="174"/>
      <c r="M64" s="174">
        <f>SUM(M65:M66)</f>
        <v>0</v>
      </c>
      <c r="N64" s="167"/>
      <c r="O64" s="167">
        <f>SUM(O65:O66)</f>
        <v>2.0748000000000002</v>
      </c>
      <c r="P64" s="167"/>
      <c r="Q64" s="167">
        <f>SUM(Q65:Q66)</f>
        <v>0</v>
      </c>
      <c r="R64" s="167"/>
      <c r="S64" s="167"/>
      <c r="T64" s="168"/>
      <c r="U64" s="167">
        <f>SUM(U65:U66)</f>
        <v>8.08</v>
      </c>
      <c r="AE64" t="s">
        <v>115</v>
      </c>
    </row>
    <row r="65" spans="1:60" outlineLevel="1" x14ac:dyDescent="0.2">
      <c r="A65" s="154">
        <v>37</v>
      </c>
      <c r="B65" s="160" t="s">
        <v>206</v>
      </c>
      <c r="C65" s="195" t="s">
        <v>207</v>
      </c>
      <c r="D65" s="162" t="s">
        <v>155</v>
      </c>
      <c r="E65" s="169">
        <v>4</v>
      </c>
      <c r="F65" s="172"/>
      <c r="G65" s="173">
        <f>ROUND(E65*F65,2)</f>
        <v>0</v>
      </c>
      <c r="H65" s="172"/>
      <c r="I65" s="173">
        <f>ROUND(E65*H65,2)</f>
        <v>0</v>
      </c>
      <c r="J65" s="172"/>
      <c r="K65" s="173">
        <f>ROUND(E65*J65,2)</f>
        <v>0</v>
      </c>
      <c r="L65" s="173">
        <v>15</v>
      </c>
      <c r="M65" s="173">
        <f>G65*(1+L65/100)</f>
        <v>0</v>
      </c>
      <c r="N65" s="163">
        <v>0.51870000000000005</v>
      </c>
      <c r="O65" s="163">
        <f>ROUND(E65*N65,5)</f>
        <v>2.0748000000000002</v>
      </c>
      <c r="P65" s="163">
        <v>0</v>
      </c>
      <c r="Q65" s="163">
        <f>ROUND(E65*P65,5)</f>
        <v>0</v>
      </c>
      <c r="R65" s="163"/>
      <c r="S65" s="163"/>
      <c r="T65" s="164">
        <v>2.0201799999999999</v>
      </c>
      <c r="U65" s="163">
        <f>ROUND(E65*T65,2)</f>
        <v>8.08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129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>
        <v>38</v>
      </c>
      <c r="B66" s="160" t="s">
        <v>55</v>
      </c>
      <c r="C66" s="195" t="s">
        <v>208</v>
      </c>
      <c r="D66" s="162" t="s">
        <v>165</v>
      </c>
      <c r="E66" s="169">
        <v>1</v>
      </c>
      <c r="F66" s="172"/>
      <c r="G66" s="173">
        <f>ROUND(E66*F66,2)</f>
        <v>0</v>
      </c>
      <c r="H66" s="172"/>
      <c r="I66" s="173">
        <f>ROUND(E66*H66,2)</f>
        <v>0</v>
      </c>
      <c r="J66" s="172"/>
      <c r="K66" s="173">
        <f>ROUND(E66*J66,2)</f>
        <v>0</v>
      </c>
      <c r="L66" s="173">
        <v>15</v>
      </c>
      <c r="M66" s="173">
        <f>G66*(1+L66/100)</f>
        <v>0</v>
      </c>
      <c r="N66" s="163">
        <v>0</v>
      </c>
      <c r="O66" s="163">
        <f>ROUND(E66*N66,5)</f>
        <v>0</v>
      </c>
      <c r="P66" s="163">
        <v>0</v>
      </c>
      <c r="Q66" s="163">
        <f>ROUND(E66*P66,5)</f>
        <v>0</v>
      </c>
      <c r="R66" s="163"/>
      <c r="S66" s="163"/>
      <c r="T66" s="164">
        <v>0</v>
      </c>
      <c r="U66" s="163">
        <f>ROUND(E66*T66,2)</f>
        <v>0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119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x14ac:dyDescent="0.2">
      <c r="A67" s="155" t="s">
        <v>114</v>
      </c>
      <c r="B67" s="161" t="s">
        <v>69</v>
      </c>
      <c r="C67" s="197" t="s">
        <v>70</v>
      </c>
      <c r="D67" s="166"/>
      <c r="E67" s="171"/>
      <c r="F67" s="174"/>
      <c r="G67" s="174">
        <f>SUMIF(AE68:AE68,"&lt;&gt;NOR",G68:G68)</f>
        <v>0</v>
      </c>
      <c r="H67" s="174"/>
      <c r="I67" s="174">
        <f>SUM(I68:I68)</f>
        <v>0</v>
      </c>
      <c r="J67" s="174"/>
      <c r="K67" s="174">
        <f>SUM(K68:K68)</f>
        <v>0</v>
      </c>
      <c r="L67" s="174"/>
      <c r="M67" s="174">
        <f>SUM(M68:M68)</f>
        <v>0</v>
      </c>
      <c r="N67" s="167"/>
      <c r="O67" s="167">
        <f>SUM(O68:O68)</f>
        <v>0</v>
      </c>
      <c r="P67" s="167"/>
      <c r="Q67" s="167">
        <f>SUM(Q68:Q68)</f>
        <v>0</v>
      </c>
      <c r="R67" s="167"/>
      <c r="S67" s="167"/>
      <c r="T67" s="168"/>
      <c r="U67" s="167">
        <f>SUM(U68:U68)</f>
        <v>0.55000000000000004</v>
      </c>
      <c r="AE67" t="s">
        <v>115</v>
      </c>
    </row>
    <row r="68" spans="1:60" outlineLevel="1" x14ac:dyDescent="0.2">
      <c r="A68" s="154">
        <v>39</v>
      </c>
      <c r="B68" s="160" t="s">
        <v>209</v>
      </c>
      <c r="C68" s="195" t="s">
        <v>210</v>
      </c>
      <c r="D68" s="162" t="s">
        <v>155</v>
      </c>
      <c r="E68" s="169">
        <v>10</v>
      </c>
      <c r="F68" s="172"/>
      <c r="G68" s="173">
        <f>ROUND(E68*F68,2)</f>
        <v>0</v>
      </c>
      <c r="H68" s="172"/>
      <c r="I68" s="173">
        <f>ROUND(E68*H68,2)</f>
        <v>0</v>
      </c>
      <c r="J68" s="172"/>
      <c r="K68" s="173">
        <f>ROUND(E68*J68,2)</f>
        <v>0</v>
      </c>
      <c r="L68" s="173">
        <v>15</v>
      </c>
      <c r="M68" s="173">
        <f>G68*(1+L68/100)</f>
        <v>0</v>
      </c>
      <c r="N68" s="163">
        <v>0</v>
      </c>
      <c r="O68" s="163">
        <f>ROUND(E68*N68,5)</f>
        <v>0</v>
      </c>
      <c r="P68" s="163">
        <v>0</v>
      </c>
      <c r="Q68" s="163">
        <f>ROUND(E68*P68,5)</f>
        <v>0</v>
      </c>
      <c r="R68" s="163"/>
      <c r="S68" s="163"/>
      <c r="T68" s="164">
        <v>5.5E-2</v>
      </c>
      <c r="U68" s="163">
        <f>ROUND(E68*T68,2)</f>
        <v>0.55000000000000004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119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x14ac:dyDescent="0.2">
      <c r="A69" s="155" t="s">
        <v>114</v>
      </c>
      <c r="B69" s="161" t="s">
        <v>71</v>
      </c>
      <c r="C69" s="197" t="s">
        <v>72</v>
      </c>
      <c r="D69" s="166"/>
      <c r="E69" s="171"/>
      <c r="F69" s="174"/>
      <c r="G69" s="174">
        <f>SUMIF(AE70:AE73,"&lt;&gt;NOR",G70:G73)</f>
        <v>0</v>
      </c>
      <c r="H69" s="174"/>
      <c r="I69" s="174">
        <f>SUM(I70:I73)</f>
        <v>0</v>
      </c>
      <c r="J69" s="174"/>
      <c r="K69" s="174">
        <f>SUM(K70:K73)</f>
        <v>0</v>
      </c>
      <c r="L69" s="174"/>
      <c r="M69" s="174">
        <f>SUM(M70:M73)</f>
        <v>0</v>
      </c>
      <c r="N69" s="167"/>
      <c r="O69" s="167">
        <f>SUM(O70:O73)</f>
        <v>4.7508499999999998</v>
      </c>
      <c r="P69" s="167"/>
      <c r="Q69" s="167">
        <f>SUM(Q70:Q73)</f>
        <v>0</v>
      </c>
      <c r="R69" s="167"/>
      <c r="S69" s="167"/>
      <c r="T69" s="168"/>
      <c r="U69" s="167">
        <f>SUM(U70:U73)</f>
        <v>3.72</v>
      </c>
      <c r="AE69" t="s">
        <v>115</v>
      </c>
    </row>
    <row r="70" spans="1:60" outlineLevel="1" x14ac:dyDescent="0.2">
      <c r="A70" s="154">
        <v>40</v>
      </c>
      <c r="B70" s="160" t="s">
        <v>211</v>
      </c>
      <c r="C70" s="195" t="s">
        <v>212</v>
      </c>
      <c r="D70" s="162" t="s">
        <v>155</v>
      </c>
      <c r="E70" s="169">
        <v>15</v>
      </c>
      <c r="F70" s="172"/>
      <c r="G70" s="173">
        <f>ROUND(E70*F70,2)</f>
        <v>0</v>
      </c>
      <c r="H70" s="172"/>
      <c r="I70" s="173">
        <f>ROUND(E70*H70,2)</f>
        <v>0</v>
      </c>
      <c r="J70" s="172"/>
      <c r="K70" s="173">
        <f>ROUND(E70*J70,2)</f>
        <v>0</v>
      </c>
      <c r="L70" s="173">
        <v>15</v>
      </c>
      <c r="M70" s="173">
        <f>G70*(1+L70/100)</f>
        <v>0</v>
      </c>
      <c r="N70" s="163">
        <v>0.18207000000000001</v>
      </c>
      <c r="O70" s="163">
        <f>ROUND(E70*N70,5)</f>
        <v>2.7310500000000002</v>
      </c>
      <c r="P70" s="163">
        <v>0</v>
      </c>
      <c r="Q70" s="163">
        <f>ROUND(E70*P70,5)</f>
        <v>0</v>
      </c>
      <c r="R70" s="163"/>
      <c r="S70" s="163"/>
      <c r="T70" s="164">
        <v>0.248</v>
      </c>
      <c r="U70" s="163">
        <f>ROUND(E70*T70,2)</f>
        <v>3.72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119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>
        <v>41</v>
      </c>
      <c r="B71" s="160" t="s">
        <v>213</v>
      </c>
      <c r="C71" s="195" t="s">
        <v>214</v>
      </c>
      <c r="D71" s="162" t="s">
        <v>163</v>
      </c>
      <c r="E71" s="169">
        <v>45.904499999999999</v>
      </c>
      <c r="F71" s="172"/>
      <c r="G71" s="173">
        <f>ROUND(E71*F71,2)</f>
        <v>0</v>
      </c>
      <c r="H71" s="172"/>
      <c r="I71" s="173">
        <f>ROUND(E71*H71,2)</f>
        <v>0</v>
      </c>
      <c r="J71" s="172"/>
      <c r="K71" s="173">
        <f>ROUND(E71*J71,2)</f>
        <v>0</v>
      </c>
      <c r="L71" s="173">
        <v>15</v>
      </c>
      <c r="M71" s="173">
        <f>G71*(1+L71/100)</f>
        <v>0</v>
      </c>
      <c r="N71" s="163">
        <v>4.3999999999999997E-2</v>
      </c>
      <c r="O71" s="163">
        <f>ROUND(E71*N71,5)</f>
        <v>2.0198</v>
      </c>
      <c r="P71" s="163">
        <v>0</v>
      </c>
      <c r="Q71" s="163">
        <f>ROUND(E71*P71,5)</f>
        <v>0</v>
      </c>
      <c r="R71" s="163"/>
      <c r="S71" s="163"/>
      <c r="T71" s="164">
        <v>0</v>
      </c>
      <c r="U71" s="163">
        <f>ROUND(E71*T71,2)</f>
        <v>0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215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/>
      <c r="B72" s="160"/>
      <c r="C72" s="196" t="s">
        <v>134</v>
      </c>
      <c r="D72" s="165"/>
      <c r="E72" s="170">
        <v>103.125</v>
      </c>
      <c r="F72" s="173"/>
      <c r="G72" s="173"/>
      <c r="H72" s="173"/>
      <c r="I72" s="173"/>
      <c r="J72" s="173"/>
      <c r="K72" s="173"/>
      <c r="L72" s="173"/>
      <c r="M72" s="173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121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/>
      <c r="B73" s="160"/>
      <c r="C73" s="196" t="s">
        <v>135</v>
      </c>
      <c r="D73" s="165"/>
      <c r="E73" s="170">
        <v>14.0625</v>
      </c>
      <c r="F73" s="173"/>
      <c r="G73" s="173"/>
      <c r="H73" s="173"/>
      <c r="I73" s="173"/>
      <c r="J73" s="173"/>
      <c r="K73" s="173"/>
      <c r="L73" s="173"/>
      <c r="M73" s="173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121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x14ac:dyDescent="0.2">
      <c r="A74" s="155" t="s">
        <v>114</v>
      </c>
      <c r="B74" s="161" t="s">
        <v>73</v>
      </c>
      <c r="C74" s="197" t="s">
        <v>74</v>
      </c>
      <c r="D74" s="166"/>
      <c r="E74" s="171"/>
      <c r="F74" s="174"/>
      <c r="G74" s="174">
        <f>SUMIF(AE75:AE75,"&lt;&gt;NOR",G75:G75)</f>
        <v>0</v>
      </c>
      <c r="H74" s="174"/>
      <c r="I74" s="174">
        <f>SUM(I75:I75)</f>
        <v>0</v>
      </c>
      <c r="J74" s="174"/>
      <c r="K74" s="174">
        <f>SUM(K75:K75)</f>
        <v>0</v>
      </c>
      <c r="L74" s="174"/>
      <c r="M74" s="174">
        <f>SUM(M75:M75)</f>
        <v>0</v>
      </c>
      <c r="N74" s="167"/>
      <c r="O74" s="167">
        <f>SUM(O75:O75)</f>
        <v>3.95E-2</v>
      </c>
      <c r="P74" s="167"/>
      <c r="Q74" s="167">
        <f>SUM(Q75:Q75)</f>
        <v>0</v>
      </c>
      <c r="R74" s="167"/>
      <c r="S74" s="167"/>
      <c r="T74" s="168"/>
      <c r="U74" s="167">
        <f>SUM(U75:U75)</f>
        <v>5.35</v>
      </c>
      <c r="AE74" t="s">
        <v>115</v>
      </c>
    </row>
    <row r="75" spans="1:60" outlineLevel="1" x14ac:dyDescent="0.2">
      <c r="A75" s="154">
        <v>42</v>
      </c>
      <c r="B75" s="160" t="s">
        <v>216</v>
      </c>
      <c r="C75" s="195" t="s">
        <v>217</v>
      </c>
      <c r="D75" s="162" t="s">
        <v>118</v>
      </c>
      <c r="E75" s="169">
        <v>25</v>
      </c>
      <c r="F75" s="172"/>
      <c r="G75" s="173">
        <f>ROUND(E75*F75,2)</f>
        <v>0</v>
      </c>
      <c r="H75" s="172"/>
      <c r="I75" s="173">
        <f>ROUND(E75*H75,2)</f>
        <v>0</v>
      </c>
      <c r="J75" s="172"/>
      <c r="K75" s="173">
        <f>ROUND(E75*J75,2)</f>
        <v>0</v>
      </c>
      <c r="L75" s="173">
        <v>15</v>
      </c>
      <c r="M75" s="173">
        <f>G75*(1+L75/100)</f>
        <v>0</v>
      </c>
      <c r="N75" s="163">
        <v>1.58E-3</v>
      </c>
      <c r="O75" s="163">
        <f>ROUND(E75*N75,5)</f>
        <v>3.95E-2</v>
      </c>
      <c r="P75" s="163">
        <v>0</v>
      </c>
      <c r="Q75" s="163">
        <f>ROUND(E75*P75,5)</f>
        <v>0</v>
      </c>
      <c r="R75" s="163"/>
      <c r="S75" s="163"/>
      <c r="T75" s="164">
        <v>0.214</v>
      </c>
      <c r="U75" s="163">
        <f>ROUND(E75*T75,2)</f>
        <v>5.35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119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x14ac:dyDescent="0.2">
      <c r="A76" s="155" t="s">
        <v>114</v>
      </c>
      <c r="B76" s="161" t="s">
        <v>75</v>
      </c>
      <c r="C76" s="197" t="s">
        <v>76</v>
      </c>
      <c r="D76" s="166"/>
      <c r="E76" s="171"/>
      <c r="F76" s="174"/>
      <c r="G76" s="174">
        <f>SUMIF(AE77:AE85,"&lt;&gt;NOR",G77:G85)</f>
        <v>0</v>
      </c>
      <c r="H76" s="174"/>
      <c r="I76" s="174">
        <f>SUM(I77:I85)</f>
        <v>0</v>
      </c>
      <c r="J76" s="174"/>
      <c r="K76" s="174">
        <f>SUM(K77:K85)</f>
        <v>0</v>
      </c>
      <c r="L76" s="174"/>
      <c r="M76" s="174">
        <f>SUM(M77:M85)</f>
        <v>0</v>
      </c>
      <c r="N76" s="167"/>
      <c r="O76" s="167">
        <f>SUM(O77:O85)</f>
        <v>1.6629999999999999E-2</v>
      </c>
      <c r="P76" s="167"/>
      <c r="Q76" s="167">
        <f>SUM(Q77:Q85)</f>
        <v>63.260529999999996</v>
      </c>
      <c r="R76" s="167"/>
      <c r="S76" s="167"/>
      <c r="T76" s="168"/>
      <c r="U76" s="167">
        <f>SUM(U77:U85)</f>
        <v>122.49000000000001</v>
      </c>
      <c r="AE76" t="s">
        <v>115</v>
      </c>
    </row>
    <row r="77" spans="1:60" outlineLevel="1" x14ac:dyDescent="0.2">
      <c r="A77" s="154">
        <v>43</v>
      </c>
      <c r="B77" s="160" t="s">
        <v>218</v>
      </c>
      <c r="C77" s="195" t="s">
        <v>219</v>
      </c>
      <c r="D77" s="162" t="s">
        <v>118</v>
      </c>
      <c r="E77" s="169">
        <v>18.91</v>
      </c>
      <c r="F77" s="172"/>
      <c r="G77" s="173">
        <f>ROUND(E77*F77,2)</f>
        <v>0</v>
      </c>
      <c r="H77" s="172"/>
      <c r="I77" s="173">
        <f>ROUND(E77*H77,2)</f>
        <v>0</v>
      </c>
      <c r="J77" s="172"/>
      <c r="K77" s="173">
        <f>ROUND(E77*J77,2)</f>
        <v>0</v>
      </c>
      <c r="L77" s="173">
        <v>15</v>
      </c>
      <c r="M77" s="173">
        <f>G77*(1+L77/100)</f>
        <v>0</v>
      </c>
      <c r="N77" s="163">
        <v>6.7000000000000002E-4</v>
      </c>
      <c r="O77" s="163">
        <f>ROUND(E77*N77,5)</f>
        <v>1.2670000000000001E-2</v>
      </c>
      <c r="P77" s="163">
        <v>0.31900000000000001</v>
      </c>
      <c r="Q77" s="163">
        <f>ROUND(E77*P77,5)</f>
        <v>6.0322899999999997</v>
      </c>
      <c r="R77" s="163"/>
      <c r="S77" s="163"/>
      <c r="T77" s="164">
        <v>0.317</v>
      </c>
      <c r="U77" s="163">
        <f>ROUND(E77*T77,2)</f>
        <v>5.99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119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/>
      <c r="B78" s="160"/>
      <c r="C78" s="196" t="s">
        <v>143</v>
      </c>
      <c r="D78" s="165"/>
      <c r="E78" s="170">
        <v>90.625</v>
      </c>
      <c r="F78" s="173"/>
      <c r="G78" s="173"/>
      <c r="H78" s="173"/>
      <c r="I78" s="173"/>
      <c r="J78" s="173"/>
      <c r="K78" s="173"/>
      <c r="L78" s="173"/>
      <c r="M78" s="173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121</v>
      </c>
      <c r="AF78" s="153">
        <v>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ht="22.5" outlineLevel="1" x14ac:dyDescent="0.2">
      <c r="A79" s="154">
        <v>44</v>
      </c>
      <c r="B79" s="160" t="s">
        <v>220</v>
      </c>
      <c r="C79" s="195" t="s">
        <v>221</v>
      </c>
      <c r="D79" s="162" t="s">
        <v>133</v>
      </c>
      <c r="E79" s="169">
        <v>25.65</v>
      </c>
      <c r="F79" s="172"/>
      <c r="G79" s="173">
        <f>ROUND(E79*F79,2)</f>
        <v>0</v>
      </c>
      <c r="H79" s="172"/>
      <c r="I79" s="173">
        <f>ROUND(E79*H79,2)</f>
        <v>0</v>
      </c>
      <c r="J79" s="172"/>
      <c r="K79" s="173">
        <f>ROUND(E79*J79,2)</f>
        <v>0</v>
      </c>
      <c r="L79" s="173">
        <v>15</v>
      </c>
      <c r="M79" s="173">
        <f>G79*(1+L79/100)</f>
        <v>0</v>
      </c>
      <c r="N79" s="163">
        <v>0</v>
      </c>
      <c r="O79" s="163">
        <f>ROUND(E79*N79,5)</f>
        <v>0</v>
      </c>
      <c r="P79" s="163">
        <v>2.2000000000000002</v>
      </c>
      <c r="Q79" s="163">
        <f>ROUND(E79*P79,5)</f>
        <v>56.43</v>
      </c>
      <c r="R79" s="163"/>
      <c r="S79" s="163"/>
      <c r="T79" s="164">
        <v>3.7669999999999999</v>
      </c>
      <c r="U79" s="163">
        <f>ROUND(E79*T79,2)</f>
        <v>96.62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119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/>
      <c r="B80" s="160"/>
      <c r="C80" s="196" t="s">
        <v>222</v>
      </c>
      <c r="D80" s="165"/>
      <c r="E80" s="170">
        <v>117</v>
      </c>
      <c r="F80" s="173"/>
      <c r="G80" s="173"/>
      <c r="H80" s="173"/>
      <c r="I80" s="173"/>
      <c r="J80" s="173"/>
      <c r="K80" s="173"/>
      <c r="L80" s="173"/>
      <c r="M80" s="173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121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>
        <v>45</v>
      </c>
      <c r="B81" s="160" t="s">
        <v>223</v>
      </c>
      <c r="C81" s="195" t="s">
        <v>224</v>
      </c>
      <c r="D81" s="162" t="s">
        <v>163</v>
      </c>
      <c r="E81" s="169">
        <v>14</v>
      </c>
      <c r="F81" s="172"/>
      <c r="G81" s="173">
        <f>ROUND(E81*F81,2)</f>
        <v>0</v>
      </c>
      <c r="H81" s="172"/>
      <c r="I81" s="173">
        <f>ROUND(E81*H81,2)</f>
        <v>0</v>
      </c>
      <c r="J81" s="172"/>
      <c r="K81" s="173">
        <f>ROUND(E81*J81,2)</f>
        <v>0</v>
      </c>
      <c r="L81" s="173">
        <v>15</v>
      </c>
      <c r="M81" s="173">
        <f>G81*(1+L81/100)</f>
        <v>0</v>
      </c>
      <c r="N81" s="163">
        <v>0</v>
      </c>
      <c r="O81" s="163">
        <f>ROUND(E81*N81,5)</f>
        <v>0</v>
      </c>
      <c r="P81" s="163">
        <v>0</v>
      </c>
      <c r="Q81" s="163">
        <f>ROUND(E81*P81,5)</f>
        <v>0</v>
      </c>
      <c r="R81" s="163"/>
      <c r="S81" s="163"/>
      <c r="T81" s="164">
        <v>0.29899999999999999</v>
      </c>
      <c r="U81" s="163">
        <f>ROUND(E81*T81,2)</f>
        <v>4.1900000000000004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119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54">
        <v>46</v>
      </c>
      <c r="B82" s="160" t="s">
        <v>225</v>
      </c>
      <c r="C82" s="195" t="s">
        <v>226</v>
      </c>
      <c r="D82" s="162" t="s">
        <v>163</v>
      </c>
      <c r="E82" s="169">
        <v>7</v>
      </c>
      <c r="F82" s="172"/>
      <c r="G82" s="173">
        <f>ROUND(E82*F82,2)</f>
        <v>0</v>
      </c>
      <c r="H82" s="172"/>
      <c r="I82" s="173">
        <f>ROUND(E82*H82,2)</f>
        <v>0</v>
      </c>
      <c r="J82" s="172"/>
      <c r="K82" s="173">
        <f>ROUND(E82*J82,2)</f>
        <v>0</v>
      </c>
      <c r="L82" s="173">
        <v>15</v>
      </c>
      <c r="M82" s="173">
        <f>G82*(1+L82/100)</f>
        <v>0</v>
      </c>
      <c r="N82" s="163">
        <v>0</v>
      </c>
      <c r="O82" s="163">
        <f>ROUND(E82*N82,5)</f>
        <v>0</v>
      </c>
      <c r="P82" s="163">
        <v>3.9E-2</v>
      </c>
      <c r="Q82" s="163">
        <f>ROUND(E82*P82,5)</f>
        <v>0.27300000000000002</v>
      </c>
      <c r="R82" s="163"/>
      <c r="S82" s="163"/>
      <c r="T82" s="164">
        <v>0.96</v>
      </c>
      <c r="U82" s="163">
        <f>ROUND(E82*T82,2)</f>
        <v>6.72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119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>
        <v>47</v>
      </c>
      <c r="B83" s="160" t="s">
        <v>227</v>
      </c>
      <c r="C83" s="195" t="s">
        <v>228</v>
      </c>
      <c r="D83" s="162" t="s">
        <v>118</v>
      </c>
      <c r="E83" s="169">
        <v>12</v>
      </c>
      <c r="F83" s="172"/>
      <c r="G83" s="173">
        <f>ROUND(E83*F83,2)</f>
        <v>0</v>
      </c>
      <c r="H83" s="172"/>
      <c r="I83" s="173">
        <f>ROUND(E83*H83,2)</f>
        <v>0</v>
      </c>
      <c r="J83" s="172"/>
      <c r="K83" s="173">
        <f>ROUND(E83*J83,2)</f>
        <v>0</v>
      </c>
      <c r="L83" s="173">
        <v>15</v>
      </c>
      <c r="M83" s="173">
        <f>G83*(1+L83/100)</f>
        <v>0</v>
      </c>
      <c r="N83" s="163">
        <v>3.3E-4</v>
      </c>
      <c r="O83" s="163">
        <f>ROUND(E83*N83,5)</f>
        <v>3.96E-3</v>
      </c>
      <c r="P83" s="163">
        <v>1.183E-2</v>
      </c>
      <c r="Q83" s="163">
        <f>ROUND(E83*P83,5)</f>
        <v>0.14196</v>
      </c>
      <c r="R83" s="163"/>
      <c r="S83" s="163"/>
      <c r="T83" s="164">
        <v>0.34599999999999997</v>
      </c>
      <c r="U83" s="163">
        <f>ROUND(E83*T83,2)</f>
        <v>4.1500000000000004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119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>
        <v>48</v>
      </c>
      <c r="B84" s="160" t="s">
        <v>229</v>
      </c>
      <c r="C84" s="195" t="s">
        <v>230</v>
      </c>
      <c r="D84" s="162" t="s">
        <v>118</v>
      </c>
      <c r="E84" s="169">
        <v>52.36</v>
      </c>
      <c r="F84" s="172"/>
      <c r="G84" s="173">
        <f>ROUND(E84*F84,2)</f>
        <v>0</v>
      </c>
      <c r="H84" s="172"/>
      <c r="I84" s="173">
        <f>ROUND(E84*H84,2)</f>
        <v>0</v>
      </c>
      <c r="J84" s="172"/>
      <c r="K84" s="173">
        <f>ROUND(E84*J84,2)</f>
        <v>0</v>
      </c>
      <c r="L84" s="173">
        <v>15</v>
      </c>
      <c r="M84" s="173">
        <f>G84*(1+L84/100)</f>
        <v>0</v>
      </c>
      <c r="N84" s="163">
        <v>0</v>
      </c>
      <c r="O84" s="163">
        <f>ROUND(E84*N84,5)</f>
        <v>0</v>
      </c>
      <c r="P84" s="163">
        <v>7.3200000000000001E-3</v>
      </c>
      <c r="Q84" s="163">
        <f>ROUND(E84*P84,5)</f>
        <v>0.38328000000000001</v>
      </c>
      <c r="R84" s="163"/>
      <c r="S84" s="163"/>
      <c r="T84" s="164">
        <v>9.1999999999999998E-2</v>
      </c>
      <c r="U84" s="163">
        <f>ROUND(E84*T84,2)</f>
        <v>4.82</v>
      </c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119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/>
      <c r="B85" s="160"/>
      <c r="C85" s="196" t="s">
        <v>180</v>
      </c>
      <c r="D85" s="165"/>
      <c r="E85" s="170">
        <v>52.36</v>
      </c>
      <c r="F85" s="173"/>
      <c r="G85" s="173"/>
      <c r="H85" s="173"/>
      <c r="I85" s="173"/>
      <c r="J85" s="173"/>
      <c r="K85" s="173"/>
      <c r="L85" s="173"/>
      <c r="M85" s="173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121</v>
      </c>
      <c r="AF85" s="153">
        <v>0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x14ac:dyDescent="0.2">
      <c r="A86" s="155" t="s">
        <v>114</v>
      </c>
      <c r="B86" s="161" t="s">
        <v>77</v>
      </c>
      <c r="C86" s="197" t="s">
        <v>78</v>
      </c>
      <c r="D86" s="166"/>
      <c r="E86" s="171"/>
      <c r="F86" s="174"/>
      <c r="G86" s="174">
        <f>SUMIF(AE87:AE96,"&lt;&gt;NOR",G87:G96)</f>
        <v>0</v>
      </c>
      <c r="H86" s="174"/>
      <c r="I86" s="174">
        <f>SUM(I87:I96)</f>
        <v>0</v>
      </c>
      <c r="J86" s="174"/>
      <c r="K86" s="174">
        <f>SUM(K87:K96)</f>
        <v>0</v>
      </c>
      <c r="L86" s="174"/>
      <c r="M86" s="174">
        <f>SUM(M87:M96)</f>
        <v>0</v>
      </c>
      <c r="N86" s="167"/>
      <c r="O86" s="167">
        <f>SUM(O87:O96)</f>
        <v>0</v>
      </c>
      <c r="P86" s="167"/>
      <c r="Q86" s="167">
        <f>SUM(Q87:Q96)</f>
        <v>7.3794700000000004</v>
      </c>
      <c r="R86" s="167"/>
      <c r="S86" s="167"/>
      <c r="T86" s="168"/>
      <c r="U86" s="167">
        <f>SUM(U87:U96)</f>
        <v>108.36</v>
      </c>
      <c r="AE86" t="s">
        <v>115</v>
      </c>
    </row>
    <row r="87" spans="1:60" outlineLevel="1" x14ac:dyDescent="0.2">
      <c r="A87" s="154">
        <v>49</v>
      </c>
      <c r="B87" s="160" t="s">
        <v>231</v>
      </c>
      <c r="C87" s="195" t="s">
        <v>232</v>
      </c>
      <c r="D87" s="162" t="s">
        <v>118</v>
      </c>
      <c r="E87" s="169">
        <v>10.5</v>
      </c>
      <c r="F87" s="172"/>
      <c r="G87" s="173">
        <f>ROUND(E87*F87,2)</f>
        <v>0</v>
      </c>
      <c r="H87" s="172"/>
      <c r="I87" s="173">
        <f>ROUND(E87*H87,2)</f>
        <v>0</v>
      </c>
      <c r="J87" s="172"/>
      <c r="K87" s="173">
        <f>ROUND(E87*J87,2)</f>
        <v>0</v>
      </c>
      <c r="L87" s="173">
        <v>15</v>
      </c>
      <c r="M87" s="173">
        <f>G87*(1+L87/100)</f>
        <v>0</v>
      </c>
      <c r="N87" s="163">
        <v>0</v>
      </c>
      <c r="O87" s="163">
        <f>ROUND(E87*N87,5)</f>
        <v>0</v>
      </c>
      <c r="P87" s="163">
        <v>5.8999999999999997E-2</v>
      </c>
      <c r="Q87" s="163">
        <f>ROUND(E87*P87,5)</f>
        <v>0.61950000000000005</v>
      </c>
      <c r="R87" s="163"/>
      <c r="S87" s="163"/>
      <c r="T87" s="164">
        <v>0.2</v>
      </c>
      <c r="U87" s="163">
        <f>ROUND(E87*T87,2)</f>
        <v>2.1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119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/>
      <c r="B88" s="160"/>
      <c r="C88" s="196" t="s">
        <v>233</v>
      </c>
      <c r="D88" s="165"/>
      <c r="E88" s="170">
        <v>10.5</v>
      </c>
      <c r="F88" s="173"/>
      <c r="G88" s="173"/>
      <c r="H88" s="173"/>
      <c r="I88" s="173"/>
      <c r="J88" s="173"/>
      <c r="K88" s="173"/>
      <c r="L88" s="173"/>
      <c r="M88" s="173"/>
      <c r="N88" s="163"/>
      <c r="O88" s="163"/>
      <c r="P88" s="163"/>
      <c r="Q88" s="163"/>
      <c r="R88" s="163"/>
      <c r="S88" s="163"/>
      <c r="T88" s="164"/>
      <c r="U88" s="163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121</v>
      </c>
      <c r="AF88" s="153">
        <v>0</v>
      </c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>
        <v>50</v>
      </c>
      <c r="B89" s="160" t="s">
        <v>234</v>
      </c>
      <c r="C89" s="195" t="s">
        <v>235</v>
      </c>
      <c r="D89" s="162" t="s">
        <v>118</v>
      </c>
      <c r="E89" s="169">
        <v>112.66800000000001</v>
      </c>
      <c r="F89" s="172"/>
      <c r="G89" s="173">
        <f>ROUND(E89*F89,2)</f>
        <v>0</v>
      </c>
      <c r="H89" s="172"/>
      <c r="I89" s="173">
        <f>ROUND(E89*H89,2)</f>
        <v>0</v>
      </c>
      <c r="J89" s="172"/>
      <c r="K89" s="173">
        <f>ROUND(E89*J89,2)</f>
        <v>0</v>
      </c>
      <c r="L89" s="173">
        <v>15</v>
      </c>
      <c r="M89" s="173">
        <f>G89*(1+L89/100)</f>
        <v>0</v>
      </c>
      <c r="N89" s="163">
        <v>0</v>
      </c>
      <c r="O89" s="163">
        <f>ROUND(E89*N89,5)</f>
        <v>0</v>
      </c>
      <c r="P89" s="163">
        <v>4.5999999999999999E-2</v>
      </c>
      <c r="Q89" s="163">
        <f>ROUND(E89*P89,5)</f>
        <v>5.1827300000000003</v>
      </c>
      <c r="R89" s="163"/>
      <c r="S89" s="163"/>
      <c r="T89" s="164">
        <v>0.26</v>
      </c>
      <c r="U89" s="163">
        <f>ROUND(E89*T89,2)</f>
        <v>29.29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119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/>
      <c r="B90" s="160"/>
      <c r="C90" s="196" t="s">
        <v>236</v>
      </c>
      <c r="D90" s="165"/>
      <c r="E90" s="170">
        <v>43.787999999999997</v>
      </c>
      <c r="F90" s="173"/>
      <c r="G90" s="173"/>
      <c r="H90" s="173"/>
      <c r="I90" s="173"/>
      <c r="J90" s="173"/>
      <c r="K90" s="173"/>
      <c r="L90" s="173"/>
      <c r="M90" s="173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121</v>
      </c>
      <c r="AF90" s="153">
        <v>0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54"/>
      <c r="B91" s="160"/>
      <c r="C91" s="196" t="s">
        <v>237</v>
      </c>
      <c r="D91" s="165"/>
      <c r="E91" s="170">
        <v>68.88</v>
      </c>
      <c r="F91" s="173"/>
      <c r="G91" s="173"/>
      <c r="H91" s="173"/>
      <c r="I91" s="173"/>
      <c r="J91" s="173"/>
      <c r="K91" s="173"/>
      <c r="L91" s="173"/>
      <c r="M91" s="173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121</v>
      </c>
      <c r="AF91" s="153">
        <v>0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54">
        <v>51</v>
      </c>
      <c r="B92" s="160" t="s">
        <v>238</v>
      </c>
      <c r="C92" s="195" t="s">
        <v>239</v>
      </c>
      <c r="D92" s="162" t="s">
        <v>118</v>
      </c>
      <c r="E92" s="169">
        <v>112.66</v>
      </c>
      <c r="F92" s="172"/>
      <c r="G92" s="173">
        <f>ROUND(E92*F92,2)</f>
        <v>0</v>
      </c>
      <c r="H92" s="172"/>
      <c r="I92" s="173">
        <f>ROUND(E92*H92,2)</f>
        <v>0</v>
      </c>
      <c r="J92" s="172"/>
      <c r="K92" s="173">
        <f>ROUND(E92*J92,2)</f>
        <v>0</v>
      </c>
      <c r="L92" s="173">
        <v>15</v>
      </c>
      <c r="M92" s="173">
        <f>G92*(1+L92/100)</f>
        <v>0</v>
      </c>
      <c r="N92" s="163">
        <v>0</v>
      </c>
      <c r="O92" s="163">
        <f>ROUND(E92*N92,5)</f>
        <v>0</v>
      </c>
      <c r="P92" s="163">
        <v>1.4E-2</v>
      </c>
      <c r="Q92" s="163">
        <f>ROUND(E92*P92,5)</f>
        <v>1.57724</v>
      </c>
      <c r="R92" s="163"/>
      <c r="S92" s="163"/>
      <c r="T92" s="164">
        <v>0.22</v>
      </c>
      <c r="U92" s="163">
        <f>ROUND(E92*T92,2)</f>
        <v>24.79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119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>
        <v>52</v>
      </c>
      <c r="B93" s="160" t="s">
        <v>240</v>
      </c>
      <c r="C93" s="195" t="s">
        <v>241</v>
      </c>
      <c r="D93" s="162" t="s">
        <v>198</v>
      </c>
      <c r="E93" s="169">
        <v>88.59</v>
      </c>
      <c r="F93" s="172"/>
      <c r="G93" s="173">
        <f>ROUND(E93*F93,2)</f>
        <v>0</v>
      </c>
      <c r="H93" s="172"/>
      <c r="I93" s="173">
        <f>ROUND(E93*H93,2)</f>
        <v>0</v>
      </c>
      <c r="J93" s="172"/>
      <c r="K93" s="173">
        <f>ROUND(E93*J93,2)</f>
        <v>0</v>
      </c>
      <c r="L93" s="173">
        <v>15</v>
      </c>
      <c r="M93" s="173">
        <f>G93*(1+L93/100)</f>
        <v>0</v>
      </c>
      <c r="N93" s="163">
        <v>0</v>
      </c>
      <c r="O93" s="163">
        <f>ROUND(E93*N93,5)</f>
        <v>0</v>
      </c>
      <c r="P93" s="163">
        <v>0</v>
      </c>
      <c r="Q93" s="163">
        <f>ROUND(E93*P93,5)</f>
        <v>0</v>
      </c>
      <c r="R93" s="163"/>
      <c r="S93" s="163"/>
      <c r="T93" s="164">
        <v>9.9000000000000005E-2</v>
      </c>
      <c r="U93" s="163">
        <f>ROUND(E93*T93,2)</f>
        <v>8.77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119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54">
        <v>53</v>
      </c>
      <c r="B94" s="160" t="s">
        <v>242</v>
      </c>
      <c r="C94" s="195" t="s">
        <v>243</v>
      </c>
      <c r="D94" s="162" t="s">
        <v>198</v>
      </c>
      <c r="E94" s="169">
        <v>88.59</v>
      </c>
      <c r="F94" s="172"/>
      <c r="G94" s="173">
        <f>ROUND(E94*F94,2)</f>
        <v>0</v>
      </c>
      <c r="H94" s="172"/>
      <c r="I94" s="173">
        <f>ROUND(E94*H94,2)</f>
        <v>0</v>
      </c>
      <c r="J94" s="172"/>
      <c r="K94" s="173">
        <f>ROUND(E94*J94,2)</f>
        <v>0</v>
      </c>
      <c r="L94" s="173">
        <v>15</v>
      </c>
      <c r="M94" s="173">
        <f>G94*(1+L94/100)</f>
        <v>0</v>
      </c>
      <c r="N94" s="163">
        <v>0</v>
      </c>
      <c r="O94" s="163">
        <f>ROUND(E94*N94,5)</f>
        <v>0</v>
      </c>
      <c r="P94" s="163">
        <v>0</v>
      </c>
      <c r="Q94" s="163">
        <f>ROUND(E94*P94,5)</f>
        <v>0</v>
      </c>
      <c r="R94" s="163"/>
      <c r="S94" s="163"/>
      <c r="T94" s="164">
        <v>0.49</v>
      </c>
      <c r="U94" s="163">
        <f>ROUND(E94*T94,2)</f>
        <v>43.41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119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>
        <v>54</v>
      </c>
      <c r="B95" s="160" t="s">
        <v>244</v>
      </c>
      <c r="C95" s="195" t="s">
        <v>245</v>
      </c>
      <c r="D95" s="162" t="s">
        <v>198</v>
      </c>
      <c r="E95" s="169">
        <v>102.59</v>
      </c>
      <c r="F95" s="172"/>
      <c r="G95" s="173">
        <f>ROUND(E95*F95,2)</f>
        <v>0</v>
      </c>
      <c r="H95" s="172"/>
      <c r="I95" s="173">
        <f>ROUND(E95*H95,2)</f>
        <v>0</v>
      </c>
      <c r="J95" s="172"/>
      <c r="K95" s="173">
        <f>ROUND(E95*J95,2)</f>
        <v>0</v>
      </c>
      <c r="L95" s="173">
        <v>15</v>
      </c>
      <c r="M95" s="173">
        <f>G95*(1+L95/100)</f>
        <v>0</v>
      </c>
      <c r="N95" s="163">
        <v>0</v>
      </c>
      <c r="O95" s="163">
        <f>ROUND(E95*N95,5)</f>
        <v>0</v>
      </c>
      <c r="P95" s="163">
        <v>0</v>
      </c>
      <c r="Q95" s="163">
        <f>ROUND(E95*P95,5)</f>
        <v>0</v>
      </c>
      <c r="R95" s="163"/>
      <c r="S95" s="163"/>
      <c r="T95" s="164">
        <v>0</v>
      </c>
      <c r="U95" s="163">
        <f>ROUND(E95*T95,2)</f>
        <v>0</v>
      </c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119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>
        <v>55</v>
      </c>
      <c r="B96" s="160" t="s">
        <v>246</v>
      </c>
      <c r="C96" s="195" t="s">
        <v>247</v>
      </c>
      <c r="D96" s="162" t="s">
        <v>198</v>
      </c>
      <c r="E96" s="169">
        <v>88.59</v>
      </c>
      <c r="F96" s="172"/>
      <c r="G96" s="173">
        <f>ROUND(E96*F96,2)</f>
        <v>0</v>
      </c>
      <c r="H96" s="172"/>
      <c r="I96" s="173">
        <f>ROUND(E96*H96,2)</f>
        <v>0</v>
      </c>
      <c r="J96" s="172"/>
      <c r="K96" s="173">
        <f>ROUND(E96*J96,2)</f>
        <v>0</v>
      </c>
      <c r="L96" s="173">
        <v>15</v>
      </c>
      <c r="M96" s="173">
        <f>G96*(1+L96/100)</f>
        <v>0</v>
      </c>
      <c r="N96" s="163">
        <v>0</v>
      </c>
      <c r="O96" s="163">
        <f>ROUND(E96*N96,5)</f>
        <v>0</v>
      </c>
      <c r="P96" s="163">
        <v>0</v>
      </c>
      <c r="Q96" s="163">
        <f>ROUND(E96*P96,5)</f>
        <v>0</v>
      </c>
      <c r="R96" s="163"/>
      <c r="S96" s="163"/>
      <c r="T96" s="164">
        <v>0</v>
      </c>
      <c r="U96" s="163">
        <f>ROUND(E96*T96,2)</f>
        <v>0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119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x14ac:dyDescent="0.2">
      <c r="A97" s="155" t="s">
        <v>114</v>
      </c>
      <c r="B97" s="161" t="s">
        <v>79</v>
      </c>
      <c r="C97" s="197" t="s">
        <v>80</v>
      </c>
      <c r="D97" s="166"/>
      <c r="E97" s="171"/>
      <c r="F97" s="174"/>
      <c r="G97" s="174">
        <f>SUMIF(AE98:AE98,"&lt;&gt;NOR",G98:G98)</f>
        <v>0</v>
      </c>
      <c r="H97" s="174"/>
      <c r="I97" s="174">
        <f>SUM(I98:I98)</f>
        <v>0</v>
      </c>
      <c r="J97" s="174"/>
      <c r="K97" s="174">
        <f>SUM(K98:K98)</f>
        <v>0</v>
      </c>
      <c r="L97" s="174"/>
      <c r="M97" s="174">
        <f>SUM(M98:M98)</f>
        <v>0</v>
      </c>
      <c r="N97" s="167"/>
      <c r="O97" s="167">
        <f>SUM(O98:O98)</f>
        <v>0</v>
      </c>
      <c r="P97" s="167"/>
      <c r="Q97" s="167">
        <f>SUM(Q98:Q98)</f>
        <v>0</v>
      </c>
      <c r="R97" s="167"/>
      <c r="S97" s="167"/>
      <c r="T97" s="168"/>
      <c r="U97" s="167">
        <f>SUM(U98:U98)</f>
        <v>145.56</v>
      </c>
      <c r="AE97" t="s">
        <v>115</v>
      </c>
    </row>
    <row r="98" spans="1:60" outlineLevel="1" x14ac:dyDescent="0.2">
      <c r="A98" s="154">
        <v>56</v>
      </c>
      <c r="B98" s="160" t="s">
        <v>248</v>
      </c>
      <c r="C98" s="195" t="s">
        <v>249</v>
      </c>
      <c r="D98" s="162" t="s">
        <v>198</v>
      </c>
      <c r="E98" s="169">
        <v>155.1</v>
      </c>
      <c r="F98" s="172"/>
      <c r="G98" s="173">
        <f>ROUND(E98*F98,2)</f>
        <v>0</v>
      </c>
      <c r="H98" s="172"/>
      <c r="I98" s="173">
        <f>ROUND(E98*H98,2)</f>
        <v>0</v>
      </c>
      <c r="J98" s="172"/>
      <c r="K98" s="173">
        <f>ROUND(E98*J98,2)</f>
        <v>0</v>
      </c>
      <c r="L98" s="173">
        <v>15</v>
      </c>
      <c r="M98" s="173">
        <f>G98*(1+L98/100)</f>
        <v>0</v>
      </c>
      <c r="N98" s="163">
        <v>0</v>
      </c>
      <c r="O98" s="163">
        <f>ROUND(E98*N98,5)</f>
        <v>0</v>
      </c>
      <c r="P98" s="163">
        <v>0</v>
      </c>
      <c r="Q98" s="163">
        <f>ROUND(E98*P98,5)</f>
        <v>0</v>
      </c>
      <c r="R98" s="163"/>
      <c r="S98" s="163"/>
      <c r="T98" s="164">
        <v>0.9385</v>
      </c>
      <c r="U98" s="163">
        <f>ROUND(E98*T98,2)</f>
        <v>145.56</v>
      </c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119</v>
      </c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x14ac:dyDescent="0.2">
      <c r="A99" s="155" t="s">
        <v>114</v>
      </c>
      <c r="B99" s="161" t="s">
        <v>81</v>
      </c>
      <c r="C99" s="197" t="s">
        <v>82</v>
      </c>
      <c r="D99" s="166"/>
      <c r="E99" s="171"/>
      <c r="F99" s="174"/>
      <c r="G99" s="174">
        <f>SUMIF(AE100:AE111,"&lt;&gt;NOR",G100:G111)</f>
        <v>0</v>
      </c>
      <c r="H99" s="174"/>
      <c r="I99" s="174">
        <f>SUM(I100:I111)</f>
        <v>0</v>
      </c>
      <c r="J99" s="174"/>
      <c r="K99" s="174">
        <f>SUM(K100:K111)</f>
        <v>0</v>
      </c>
      <c r="L99" s="174"/>
      <c r="M99" s="174">
        <f>SUM(M100:M111)</f>
        <v>0</v>
      </c>
      <c r="N99" s="167"/>
      <c r="O99" s="167">
        <f>SUM(O100:O111)</f>
        <v>4.1499899999999998</v>
      </c>
      <c r="P99" s="167"/>
      <c r="Q99" s="167">
        <f>SUM(Q100:Q111)</f>
        <v>0.80354999999999999</v>
      </c>
      <c r="R99" s="167"/>
      <c r="S99" s="167"/>
      <c r="T99" s="168"/>
      <c r="U99" s="167">
        <f>SUM(U100:U111)</f>
        <v>302.05999999999995</v>
      </c>
      <c r="AE99" t="s">
        <v>115</v>
      </c>
    </row>
    <row r="100" spans="1:60" outlineLevel="1" x14ac:dyDescent="0.2">
      <c r="A100" s="154">
        <v>57</v>
      </c>
      <c r="B100" s="160" t="s">
        <v>250</v>
      </c>
      <c r="C100" s="195" t="s">
        <v>251</v>
      </c>
      <c r="D100" s="162" t="s">
        <v>118</v>
      </c>
      <c r="E100" s="169">
        <v>82.5</v>
      </c>
      <c r="F100" s="172"/>
      <c r="G100" s="173">
        <f>ROUND(E100*F100,2)</f>
        <v>0</v>
      </c>
      <c r="H100" s="172"/>
      <c r="I100" s="173">
        <f>ROUND(E100*H100,2)</f>
        <v>0</v>
      </c>
      <c r="J100" s="172"/>
      <c r="K100" s="173">
        <f>ROUND(E100*J100,2)</f>
        <v>0</v>
      </c>
      <c r="L100" s="173">
        <v>15</v>
      </c>
      <c r="M100" s="173">
        <f>G100*(1+L100/100)</f>
        <v>0</v>
      </c>
      <c r="N100" s="163">
        <v>0</v>
      </c>
      <c r="O100" s="163">
        <f>ROUND(E100*N100,5)</f>
        <v>0</v>
      </c>
      <c r="P100" s="163">
        <v>9.7400000000000004E-3</v>
      </c>
      <c r="Q100" s="163">
        <f>ROUND(E100*P100,5)</f>
        <v>0.80354999999999999</v>
      </c>
      <c r="R100" s="163"/>
      <c r="S100" s="163"/>
      <c r="T100" s="164">
        <v>4.3999999999999997E-2</v>
      </c>
      <c r="U100" s="163">
        <f>ROUND(E100*T100,2)</f>
        <v>3.63</v>
      </c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119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/>
      <c r="B101" s="160"/>
      <c r="C101" s="196" t="s">
        <v>252</v>
      </c>
      <c r="D101" s="165"/>
      <c r="E101" s="170">
        <v>82.5</v>
      </c>
      <c r="F101" s="173"/>
      <c r="G101" s="173"/>
      <c r="H101" s="173"/>
      <c r="I101" s="173"/>
      <c r="J101" s="173"/>
      <c r="K101" s="173"/>
      <c r="L101" s="173"/>
      <c r="M101" s="173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121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ht="22.5" outlineLevel="1" x14ac:dyDescent="0.2">
      <c r="A102" s="154">
        <v>58</v>
      </c>
      <c r="B102" s="160" t="s">
        <v>253</v>
      </c>
      <c r="C102" s="195" t="s">
        <v>254</v>
      </c>
      <c r="D102" s="162" t="s">
        <v>118</v>
      </c>
      <c r="E102" s="169">
        <v>82.5</v>
      </c>
      <c r="F102" s="172"/>
      <c r="G102" s="173">
        <f>ROUND(E102*F102,2)</f>
        <v>0</v>
      </c>
      <c r="H102" s="172"/>
      <c r="I102" s="173">
        <f>ROUND(E102*H102,2)</f>
        <v>0</v>
      </c>
      <c r="J102" s="172"/>
      <c r="K102" s="173">
        <f>ROUND(E102*J102,2)</f>
        <v>0</v>
      </c>
      <c r="L102" s="173">
        <v>15</v>
      </c>
      <c r="M102" s="173">
        <f>G102*(1+L102/100)</f>
        <v>0</v>
      </c>
      <c r="N102" s="163">
        <v>1.6500000000000001E-2</v>
      </c>
      <c r="O102" s="163">
        <f>ROUND(E102*N102,5)</f>
        <v>1.3612500000000001</v>
      </c>
      <c r="P102" s="163">
        <v>0</v>
      </c>
      <c r="Q102" s="163">
        <f>ROUND(E102*P102,5)</f>
        <v>0</v>
      </c>
      <c r="R102" s="163"/>
      <c r="S102" s="163"/>
      <c r="T102" s="164">
        <v>0.71836999999999995</v>
      </c>
      <c r="U102" s="163">
        <f>ROUND(E102*T102,2)</f>
        <v>59.27</v>
      </c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129</v>
      </c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ht="22.5" outlineLevel="1" x14ac:dyDescent="0.2">
      <c r="A103" s="154">
        <v>59</v>
      </c>
      <c r="B103" s="160" t="s">
        <v>255</v>
      </c>
      <c r="C103" s="195" t="s">
        <v>256</v>
      </c>
      <c r="D103" s="162" t="s">
        <v>118</v>
      </c>
      <c r="E103" s="169">
        <v>142.5</v>
      </c>
      <c r="F103" s="172"/>
      <c r="G103" s="173">
        <f>ROUND(E103*F103,2)</f>
        <v>0</v>
      </c>
      <c r="H103" s="172"/>
      <c r="I103" s="173">
        <f>ROUND(E103*H103,2)</f>
        <v>0</v>
      </c>
      <c r="J103" s="172"/>
      <c r="K103" s="173">
        <f>ROUND(E103*J103,2)</f>
        <v>0</v>
      </c>
      <c r="L103" s="173">
        <v>15</v>
      </c>
      <c r="M103" s="173">
        <f>G103*(1+L103/100)</f>
        <v>0</v>
      </c>
      <c r="N103" s="163">
        <v>1.0200000000000001E-3</v>
      </c>
      <c r="O103" s="163">
        <f>ROUND(E103*N103,5)</f>
        <v>0.14535000000000001</v>
      </c>
      <c r="P103" s="163">
        <v>0</v>
      </c>
      <c r="Q103" s="163">
        <f>ROUND(E103*P103,5)</f>
        <v>0</v>
      </c>
      <c r="R103" s="163"/>
      <c r="S103" s="163"/>
      <c r="T103" s="164">
        <v>0.08</v>
      </c>
      <c r="U103" s="163">
        <f>ROUND(E103*T103,2)</f>
        <v>11.4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119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ht="22.5" outlineLevel="1" x14ac:dyDescent="0.2">
      <c r="A104" s="154">
        <v>60</v>
      </c>
      <c r="B104" s="160" t="s">
        <v>257</v>
      </c>
      <c r="C104" s="195" t="s">
        <v>258</v>
      </c>
      <c r="D104" s="162" t="s">
        <v>118</v>
      </c>
      <c r="E104" s="169">
        <v>285</v>
      </c>
      <c r="F104" s="172"/>
      <c r="G104" s="173">
        <f>ROUND(E104*F104,2)</f>
        <v>0</v>
      </c>
      <c r="H104" s="172"/>
      <c r="I104" s="173">
        <f>ROUND(E104*H104,2)</f>
        <v>0</v>
      </c>
      <c r="J104" s="172"/>
      <c r="K104" s="173">
        <f>ROUND(E104*J104,2)</f>
        <v>0</v>
      </c>
      <c r="L104" s="173">
        <v>15</v>
      </c>
      <c r="M104" s="173">
        <f>G104*(1+L104/100)</f>
        <v>0</v>
      </c>
      <c r="N104" s="163">
        <v>7.3000000000000001E-3</v>
      </c>
      <c r="O104" s="163">
        <f>ROUND(E104*N104,5)</f>
        <v>2.0804999999999998</v>
      </c>
      <c r="P104" s="163">
        <v>0</v>
      </c>
      <c r="Q104" s="163">
        <f>ROUND(E104*P104,5)</f>
        <v>0</v>
      </c>
      <c r="R104" s="163"/>
      <c r="S104" s="163"/>
      <c r="T104" s="164">
        <v>0.26907999999999999</v>
      </c>
      <c r="U104" s="163">
        <f>ROUND(E104*T104,2)</f>
        <v>76.69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129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/>
      <c r="B105" s="160"/>
      <c r="C105" s="196" t="s">
        <v>259</v>
      </c>
      <c r="D105" s="165"/>
      <c r="E105" s="170">
        <v>285</v>
      </c>
      <c r="F105" s="173"/>
      <c r="G105" s="173"/>
      <c r="H105" s="173"/>
      <c r="I105" s="173"/>
      <c r="J105" s="173"/>
      <c r="K105" s="173"/>
      <c r="L105" s="173"/>
      <c r="M105" s="173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121</v>
      </c>
      <c r="AF105" s="153">
        <v>0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ht="22.5" outlineLevel="1" x14ac:dyDescent="0.2">
      <c r="A106" s="154">
        <v>61</v>
      </c>
      <c r="B106" s="160" t="s">
        <v>260</v>
      </c>
      <c r="C106" s="195" t="s">
        <v>261</v>
      </c>
      <c r="D106" s="162" t="s">
        <v>118</v>
      </c>
      <c r="E106" s="169">
        <v>142.5</v>
      </c>
      <c r="F106" s="172"/>
      <c r="G106" s="173">
        <f>ROUND(E106*F106,2)</f>
        <v>0</v>
      </c>
      <c r="H106" s="172"/>
      <c r="I106" s="173">
        <f>ROUND(E106*H106,2)</f>
        <v>0</v>
      </c>
      <c r="J106" s="172"/>
      <c r="K106" s="173">
        <f>ROUND(E106*J106,2)</f>
        <v>0</v>
      </c>
      <c r="L106" s="173">
        <v>15</v>
      </c>
      <c r="M106" s="173">
        <f>G106*(1+L106/100)</f>
        <v>0</v>
      </c>
      <c r="N106" s="163">
        <v>8.3000000000000001E-4</v>
      </c>
      <c r="O106" s="163">
        <f>ROUND(E106*N106,5)</f>
        <v>0.11828</v>
      </c>
      <c r="P106" s="163">
        <v>0</v>
      </c>
      <c r="Q106" s="163">
        <f>ROUND(E106*P106,5)</f>
        <v>0</v>
      </c>
      <c r="R106" s="163"/>
      <c r="S106" s="163"/>
      <c r="T106" s="164">
        <v>0.04</v>
      </c>
      <c r="U106" s="163">
        <f>ROUND(E106*T106,2)</f>
        <v>5.7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119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ht="22.5" outlineLevel="1" x14ac:dyDescent="0.2">
      <c r="A107" s="154">
        <v>62</v>
      </c>
      <c r="B107" s="160" t="s">
        <v>262</v>
      </c>
      <c r="C107" s="195" t="s">
        <v>263</v>
      </c>
      <c r="D107" s="162" t="s">
        <v>118</v>
      </c>
      <c r="E107" s="169">
        <v>142.5</v>
      </c>
      <c r="F107" s="172"/>
      <c r="G107" s="173">
        <f>ROUND(E107*F107,2)</f>
        <v>0</v>
      </c>
      <c r="H107" s="172"/>
      <c r="I107" s="173">
        <f>ROUND(E107*H107,2)</f>
        <v>0</v>
      </c>
      <c r="J107" s="172"/>
      <c r="K107" s="173">
        <f>ROUND(E107*J107,2)</f>
        <v>0</v>
      </c>
      <c r="L107" s="173">
        <v>15</v>
      </c>
      <c r="M107" s="173">
        <f>G107*(1+L107/100)</f>
        <v>0</v>
      </c>
      <c r="N107" s="163">
        <v>7.1000000000000002E-4</v>
      </c>
      <c r="O107" s="163">
        <f>ROUND(E107*N107,5)</f>
        <v>0.10118000000000001</v>
      </c>
      <c r="P107" s="163">
        <v>0</v>
      </c>
      <c r="Q107" s="163">
        <f>ROUND(E107*P107,5)</f>
        <v>0</v>
      </c>
      <c r="R107" s="163"/>
      <c r="S107" s="163"/>
      <c r="T107" s="164">
        <v>0.28999999999999998</v>
      </c>
      <c r="U107" s="163">
        <f>ROUND(E107*T107,2)</f>
        <v>41.33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119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ht="22.5" outlineLevel="1" x14ac:dyDescent="0.2">
      <c r="A108" s="154">
        <v>63</v>
      </c>
      <c r="B108" s="160" t="s">
        <v>264</v>
      </c>
      <c r="C108" s="195" t="s">
        <v>265</v>
      </c>
      <c r="D108" s="162" t="s">
        <v>118</v>
      </c>
      <c r="E108" s="169">
        <v>142.5</v>
      </c>
      <c r="F108" s="172"/>
      <c r="G108" s="173">
        <f>ROUND(E108*F108,2)</f>
        <v>0</v>
      </c>
      <c r="H108" s="172"/>
      <c r="I108" s="173">
        <f>ROUND(E108*H108,2)</f>
        <v>0</v>
      </c>
      <c r="J108" s="172"/>
      <c r="K108" s="173">
        <f>ROUND(E108*J108,2)</f>
        <v>0</v>
      </c>
      <c r="L108" s="173">
        <v>15</v>
      </c>
      <c r="M108" s="173">
        <f>G108*(1+L108/100)</f>
        <v>0</v>
      </c>
      <c r="N108" s="163">
        <v>7.3999999999999999E-4</v>
      </c>
      <c r="O108" s="163">
        <f>ROUND(E108*N108,5)</f>
        <v>0.10545</v>
      </c>
      <c r="P108" s="163">
        <v>0</v>
      </c>
      <c r="Q108" s="163">
        <f>ROUND(E108*P108,5)</f>
        <v>0</v>
      </c>
      <c r="R108" s="163"/>
      <c r="S108" s="163"/>
      <c r="T108" s="164">
        <v>0.28999999999999998</v>
      </c>
      <c r="U108" s="163">
        <f>ROUND(E108*T108,2)</f>
        <v>41.33</v>
      </c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119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54">
        <v>64</v>
      </c>
      <c r="B109" s="160" t="s">
        <v>266</v>
      </c>
      <c r="C109" s="195" t="s">
        <v>267</v>
      </c>
      <c r="D109" s="162" t="s">
        <v>118</v>
      </c>
      <c r="E109" s="169">
        <v>142.5</v>
      </c>
      <c r="F109" s="172"/>
      <c r="G109" s="173">
        <f>ROUND(E109*F109,2)</f>
        <v>0</v>
      </c>
      <c r="H109" s="172"/>
      <c r="I109" s="173">
        <f>ROUND(E109*H109,2)</f>
        <v>0</v>
      </c>
      <c r="J109" s="172"/>
      <c r="K109" s="173">
        <f>ROUND(E109*J109,2)</f>
        <v>0</v>
      </c>
      <c r="L109" s="173">
        <v>15</v>
      </c>
      <c r="M109" s="173">
        <f>G109*(1+L109/100)</f>
        <v>0</v>
      </c>
      <c r="N109" s="163">
        <v>7.1000000000000002E-4</v>
      </c>
      <c r="O109" s="163">
        <f>ROUND(E109*N109,5)</f>
        <v>0.10118000000000001</v>
      </c>
      <c r="P109" s="163">
        <v>0</v>
      </c>
      <c r="Q109" s="163">
        <f>ROUND(E109*P109,5)</f>
        <v>0</v>
      </c>
      <c r="R109" s="163"/>
      <c r="S109" s="163"/>
      <c r="T109" s="164">
        <v>0.28999999999999998</v>
      </c>
      <c r="U109" s="163">
        <f>ROUND(E109*T109,2)</f>
        <v>41.33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119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ht="22.5" outlineLevel="1" x14ac:dyDescent="0.2">
      <c r="A110" s="154">
        <v>65</v>
      </c>
      <c r="B110" s="160" t="s">
        <v>268</v>
      </c>
      <c r="C110" s="195" t="s">
        <v>269</v>
      </c>
      <c r="D110" s="162" t="s">
        <v>118</v>
      </c>
      <c r="E110" s="169">
        <v>427.5</v>
      </c>
      <c r="F110" s="172"/>
      <c r="G110" s="173">
        <f>ROUND(E110*F110,2)</f>
        <v>0</v>
      </c>
      <c r="H110" s="172"/>
      <c r="I110" s="173">
        <f>ROUND(E110*H110,2)</f>
        <v>0</v>
      </c>
      <c r="J110" s="172"/>
      <c r="K110" s="173">
        <f>ROUND(E110*J110,2)</f>
        <v>0</v>
      </c>
      <c r="L110" s="173">
        <v>15</v>
      </c>
      <c r="M110" s="173">
        <f>G110*(1+L110/100)</f>
        <v>0</v>
      </c>
      <c r="N110" s="163">
        <v>3.2000000000000003E-4</v>
      </c>
      <c r="O110" s="163">
        <f>ROUND(E110*N110,5)</f>
        <v>0.1368</v>
      </c>
      <c r="P110" s="163">
        <v>0</v>
      </c>
      <c r="Q110" s="163">
        <f>ROUND(E110*P110,5)</f>
        <v>0</v>
      </c>
      <c r="R110" s="163"/>
      <c r="S110" s="163"/>
      <c r="T110" s="164">
        <v>0.05</v>
      </c>
      <c r="U110" s="163">
        <f>ROUND(E110*T110,2)</f>
        <v>21.38</v>
      </c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119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/>
      <c r="B111" s="160"/>
      <c r="C111" s="196" t="s">
        <v>270</v>
      </c>
      <c r="D111" s="165"/>
      <c r="E111" s="170">
        <v>427.5</v>
      </c>
      <c r="F111" s="173"/>
      <c r="G111" s="173"/>
      <c r="H111" s="173"/>
      <c r="I111" s="173"/>
      <c r="J111" s="173"/>
      <c r="K111" s="173"/>
      <c r="L111" s="173"/>
      <c r="M111" s="173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121</v>
      </c>
      <c r="AF111" s="153">
        <v>0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x14ac:dyDescent="0.2">
      <c r="A112" s="155" t="s">
        <v>114</v>
      </c>
      <c r="B112" s="161" t="s">
        <v>83</v>
      </c>
      <c r="C112" s="197" t="s">
        <v>84</v>
      </c>
      <c r="D112" s="166"/>
      <c r="E112" s="171"/>
      <c r="F112" s="174"/>
      <c r="G112" s="174">
        <f>SUMIF(AE113:AE114,"&lt;&gt;NOR",G113:G114)</f>
        <v>0</v>
      </c>
      <c r="H112" s="174"/>
      <c r="I112" s="174">
        <f>SUM(I113:I114)</f>
        <v>0</v>
      </c>
      <c r="J112" s="174"/>
      <c r="K112" s="174">
        <f>SUM(K113:K114)</f>
        <v>0</v>
      </c>
      <c r="L112" s="174"/>
      <c r="M112" s="174">
        <f>SUM(M113:M114)</f>
        <v>0</v>
      </c>
      <c r="N112" s="167"/>
      <c r="O112" s="167">
        <f>SUM(O113:O114)</f>
        <v>0</v>
      </c>
      <c r="P112" s="167"/>
      <c r="Q112" s="167">
        <f>SUM(Q113:Q114)</f>
        <v>0</v>
      </c>
      <c r="R112" s="167"/>
      <c r="S112" s="167"/>
      <c r="T112" s="168"/>
      <c r="U112" s="167">
        <f>SUM(U113:U114)</f>
        <v>10.34</v>
      </c>
      <c r="AE112" t="s">
        <v>115</v>
      </c>
    </row>
    <row r="113" spans="1:60" outlineLevel="1" x14ac:dyDescent="0.2">
      <c r="A113" s="154">
        <v>66</v>
      </c>
      <c r="B113" s="160" t="s">
        <v>271</v>
      </c>
      <c r="C113" s="195" t="s">
        <v>272</v>
      </c>
      <c r="D113" s="162" t="s">
        <v>155</v>
      </c>
      <c r="E113" s="169">
        <v>22</v>
      </c>
      <c r="F113" s="172"/>
      <c r="G113" s="173">
        <f>ROUND(E113*F113,2)</f>
        <v>0</v>
      </c>
      <c r="H113" s="172"/>
      <c r="I113" s="173">
        <f>ROUND(E113*H113,2)</f>
        <v>0</v>
      </c>
      <c r="J113" s="172"/>
      <c r="K113" s="173">
        <f>ROUND(E113*J113,2)</f>
        <v>0</v>
      </c>
      <c r="L113" s="173">
        <v>15</v>
      </c>
      <c r="M113" s="173">
        <f>G113*(1+L113/100)</f>
        <v>0</v>
      </c>
      <c r="N113" s="163">
        <v>0</v>
      </c>
      <c r="O113" s="163">
        <f>ROUND(E113*N113,5)</f>
        <v>0</v>
      </c>
      <c r="P113" s="163">
        <v>0</v>
      </c>
      <c r="Q113" s="163">
        <f>ROUND(E113*P113,5)</f>
        <v>0</v>
      </c>
      <c r="R113" s="163"/>
      <c r="S113" s="163"/>
      <c r="T113" s="164">
        <v>0.47</v>
      </c>
      <c r="U113" s="163">
        <f>ROUND(E113*T113,2)</f>
        <v>10.34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119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ht="22.5" outlineLevel="1" x14ac:dyDescent="0.2">
      <c r="A114" s="154">
        <v>67</v>
      </c>
      <c r="B114" s="160" t="s">
        <v>57</v>
      </c>
      <c r="C114" s="195" t="s">
        <v>273</v>
      </c>
      <c r="D114" s="162" t="s">
        <v>165</v>
      </c>
      <c r="E114" s="169">
        <v>1</v>
      </c>
      <c r="F114" s="172"/>
      <c r="G114" s="173">
        <f>ROUND(E114*F114,2)</f>
        <v>0</v>
      </c>
      <c r="H114" s="172"/>
      <c r="I114" s="173">
        <f>ROUND(E114*H114,2)</f>
        <v>0</v>
      </c>
      <c r="J114" s="172"/>
      <c r="K114" s="173">
        <f>ROUND(E114*J114,2)</f>
        <v>0</v>
      </c>
      <c r="L114" s="173">
        <v>15</v>
      </c>
      <c r="M114" s="173">
        <f>G114*(1+L114/100)</f>
        <v>0</v>
      </c>
      <c r="N114" s="163">
        <v>0</v>
      </c>
      <c r="O114" s="163">
        <f>ROUND(E114*N114,5)</f>
        <v>0</v>
      </c>
      <c r="P114" s="163">
        <v>0</v>
      </c>
      <c r="Q114" s="163">
        <f>ROUND(E114*P114,5)</f>
        <v>0</v>
      </c>
      <c r="R114" s="163"/>
      <c r="S114" s="163"/>
      <c r="T114" s="164">
        <v>0</v>
      </c>
      <c r="U114" s="163">
        <f>ROUND(E114*T114,2)</f>
        <v>0</v>
      </c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119</v>
      </c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x14ac:dyDescent="0.2">
      <c r="A115" s="155" t="s">
        <v>114</v>
      </c>
      <c r="B115" s="161" t="s">
        <v>85</v>
      </c>
      <c r="C115" s="197" t="s">
        <v>86</v>
      </c>
      <c r="D115" s="166"/>
      <c r="E115" s="171"/>
      <c r="F115" s="174"/>
      <c r="G115" s="174">
        <f>SUMIF(AE116:AE120,"&lt;&gt;NOR",G116:G120)</f>
        <v>0</v>
      </c>
      <c r="H115" s="174"/>
      <c r="I115" s="174">
        <f>SUM(I116:I120)</f>
        <v>0</v>
      </c>
      <c r="J115" s="174"/>
      <c r="K115" s="174">
        <f>SUM(K116:K120)</f>
        <v>0</v>
      </c>
      <c r="L115" s="174"/>
      <c r="M115" s="174">
        <f>SUM(M116:M120)</f>
        <v>0</v>
      </c>
      <c r="N115" s="167"/>
      <c r="O115" s="167">
        <f>SUM(O116:O120)</f>
        <v>5.151E-2</v>
      </c>
      <c r="P115" s="167"/>
      <c r="Q115" s="167">
        <f>SUM(Q116:Q120)</f>
        <v>0</v>
      </c>
      <c r="R115" s="167"/>
      <c r="S115" s="167"/>
      <c r="T115" s="168"/>
      <c r="U115" s="167">
        <f>SUM(U116:U120)</f>
        <v>32.97</v>
      </c>
      <c r="AE115" t="s">
        <v>115</v>
      </c>
    </row>
    <row r="116" spans="1:60" outlineLevel="1" x14ac:dyDescent="0.2">
      <c r="A116" s="154">
        <v>68</v>
      </c>
      <c r="B116" s="160" t="s">
        <v>274</v>
      </c>
      <c r="C116" s="195" t="s">
        <v>275</v>
      </c>
      <c r="D116" s="162" t="s">
        <v>118</v>
      </c>
      <c r="E116" s="169">
        <v>245.27</v>
      </c>
      <c r="F116" s="172"/>
      <c r="G116" s="173">
        <f>ROUND(E116*F116,2)</f>
        <v>0</v>
      </c>
      <c r="H116" s="172"/>
      <c r="I116" s="173">
        <f>ROUND(E116*H116,2)</f>
        <v>0</v>
      </c>
      <c r="J116" s="172"/>
      <c r="K116" s="173">
        <f>ROUND(E116*J116,2)</f>
        <v>0</v>
      </c>
      <c r="L116" s="173">
        <v>15</v>
      </c>
      <c r="M116" s="173">
        <f>G116*(1+L116/100)</f>
        <v>0</v>
      </c>
      <c r="N116" s="163">
        <v>6.9999999999999994E-5</v>
      </c>
      <c r="O116" s="163">
        <f>ROUND(E116*N116,5)</f>
        <v>1.7170000000000001E-2</v>
      </c>
      <c r="P116" s="163">
        <v>0</v>
      </c>
      <c r="Q116" s="163">
        <f>ROUND(E116*P116,5)</f>
        <v>0</v>
      </c>
      <c r="R116" s="163"/>
      <c r="S116" s="163"/>
      <c r="T116" s="164">
        <v>3.2480000000000002E-2</v>
      </c>
      <c r="U116" s="163">
        <f>ROUND(E116*T116,2)</f>
        <v>7.97</v>
      </c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119</v>
      </c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54"/>
      <c r="B117" s="160"/>
      <c r="C117" s="196" t="s">
        <v>276</v>
      </c>
      <c r="D117" s="165"/>
      <c r="E117" s="170">
        <v>125</v>
      </c>
      <c r="F117" s="173"/>
      <c r="G117" s="173"/>
      <c r="H117" s="173"/>
      <c r="I117" s="173"/>
      <c r="J117" s="173"/>
      <c r="K117" s="173"/>
      <c r="L117" s="173"/>
      <c r="M117" s="173"/>
      <c r="N117" s="163"/>
      <c r="O117" s="163"/>
      <c r="P117" s="163"/>
      <c r="Q117" s="163"/>
      <c r="R117" s="163"/>
      <c r="S117" s="163"/>
      <c r="T117" s="164"/>
      <c r="U117" s="16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121</v>
      </c>
      <c r="AF117" s="153">
        <v>0</v>
      </c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/>
      <c r="B118" s="160"/>
      <c r="C118" s="196" t="s">
        <v>277</v>
      </c>
      <c r="D118" s="165"/>
      <c r="E118" s="170">
        <v>112.67</v>
      </c>
      <c r="F118" s="173"/>
      <c r="G118" s="173"/>
      <c r="H118" s="173"/>
      <c r="I118" s="173"/>
      <c r="J118" s="173"/>
      <c r="K118" s="173"/>
      <c r="L118" s="173"/>
      <c r="M118" s="173"/>
      <c r="N118" s="163"/>
      <c r="O118" s="163"/>
      <c r="P118" s="163"/>
      <c r="Q118" s="163"/>
      <c r="R118" s="163"/>
      <c r="S118" s="163"/>
      <c r="T118" s="164"/>
      <c r="U118" s="16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121</v>
      </c>
      <c r="AF118" s="153">
        <v>0</v>
      </c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54"/>
      <c r="B119" s="160"/>
      <c r="C119" s="196" t="s">
        <v>278</v>
      </c>
      <c r="D119" s="165"/>
      <c r="E119" s="170">
        <v>7.6</v>
      </c>
      <c r="F119" s="173"/>
      <c r="G119" s="173"/>
      <c r="H119" s="173"/>
      <c r="I119" s="173"/>
      <c r="J119" s="173"/>
      <c r="K119" s="173"/>
      <c r="L119" s="173"/>
      <c r="M119" s="173"/>
      <c r="N119" s="163"/>
      <c r="O119" s="163"/>
      <c r="P119" s="163"/>
      <c r="Q119" s="163"/>
      <c r="R119" s="163"/>
      <c r="S119" s="163"/>
      <c r="T119" s="164"/>
      <c r="U119" s="16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121</v>
      </c>
      <c r="AF119" s="153">
        <v>0</v>
      </c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54">
        <v>69</v>
      </c>
      <c r="B120" s="160" t="s">
        <v>279</v>
      </c>
      <c r="C120" s="195" t="s">
        <v>280</v>
      </c>
      <c r="D120" s="162" t="s">
        <v>118</v>
      </c>
      <c r="E120" s="169">
        <v>245.27</v>
      </c>
      <c r="F120" s="172"/>
      <c r="G120" s="173">
        <f>ROUND(E120*F120,2)</f>
        <v>0</v>
      </c>
      <c r="H120" s="172"/>
      <c r="I120" s="173">
        <f>ROUND(E120*H120,2)</f>
        <v>0</v>
      </c>
      <c r="J120" s="172"/>
      <c r="K120" s="173">
        <f>ROUND(E120*J120,2)</f>
        <v>0</v>
      </c>
      <c r="L120" s="173">
        <v>15</v>
      </c>
      <c r="M120" s="173">
        <f>G120*(1+L120/100)</f>
        <v>0</v>
      </c>
      <c r="N120" s="163">
        <v>1.3999999999999999E-4</v>
      </c>
      <c r="O120" s="163">
        <f>ROUND(E120*N120,5)</f>
        <v>3.4340000000000002E-2</v>
      </c>
      <c r="P120" s="163">
        <v>0</v>
      </c>
      <c r="Q120" s="163">
        <f>ROUND(E120*P120,5)</f>
        <v>0</v>
      </c>
      <c r="R120" s="163"/>
      <c r="S120" s="163"/>
      <c r="T120" s="164">
        <v>0.10191</v>
      </c>
      <c r="U120" s="163">
        <f>ROUND(E120*T120,2)</f>
        <v>25</v>
      </c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119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x14ac:dyDescent="0.2">
      <c r="A121" s="155" t="s">
        <v>114</v>
      </c>
      <c r="B121" s="161" t="s">
        <v>87</v>
      </c>
      <c r="C121" s="197" t="s">
        <v>26</v>
      </c>
      <c r="D121" s="166"/>
      <c r="E121" s="171"/>
      <c r="F121" s="174"/>
      <c r="G121" s="174">
        <f>SUMIF(AE122:AE122,"&lt;&gt;NOR",G122:G122)</f>
        <v>0</v>
      </c>
      <c r="H121" s="174"/>
      <c r="I121" s="174">
        <f>SUM(I122:I122)</f>
        <v>0</v>
      </c>
      <c r="J121" s="174"/>
      <c r="K121" s="174">
        <f>SUM(K122:K122)</f>
        <v>0</v>
      </c>
      <c r="L121" s="174"/>
      <c r="M121" s="174">
        <f>SUM(M122:M122)</f>
        <v>0</v>
      </c>
      <c r="N121" s="167"/>
      <c r="O121" s="167">
        <f>SUM(O122:O122)</f>
        <v>0</v>
      </c>
      <c r="P121" s="167"/>
      <c r="Q121" s="167">
        <f>SUM(Q122:Q122)</f>
        <v>0</v>
      </c>
      <c r="R121" s="167"/>
      <c r="S121" s="167"/>
      <c r="T121" s="168"/>
      <c r="U121" s="167">
        <f>SUM(U122:U122)</f>
        <v>0</v>
      </c>
      <c r="AE121" t="s">
        <v>115</v>
      </c>
    </row>
    <row r="122" spans="1:60" ht="22.5" outlineLevel="1" x14ac:dyDescent="0.2">
      <c r="A122" s="183">
        <v>70</v>
      </c>
      <c r="B122" s="184" t="s">
        <v>281</v>
      </c>
      <c r="C122" s="198" t="s">
        <v>282</v>
      </c>
      <c r="D122" s="185" t="s">
        <v>283</v>
      </c>
      <c r="E122" s="186">
        <v>1</v>
      </c>
      <c r="F122" s="187"/>
      <c r="G122" s="188">
        <f>ROUND(E122*F122,2)</f>
        <v>0</v>
      </c>
      <c r="H122" s="187"/>
      <c r="I122" s="188">
        <f>ROUND(E122*H122,2)</f>
        <v>0</v>
      </c>
      <c r="J122" s="187"/>
      <c r="K122" s="188">
        <f>ROUND(E122*J122,2)</f>
        <v>0</v>
      </c>
      <c r="L122" s="188">
        <v>15</v>
      </c>
      <c r="M122" s="188">
        <f>G122*(1+L122/100)</f>
        <v>0</v>
      </c>
      <c r="N122" s="189">
        <v>0</v>
      </c>
      <c r="O122" s="189">
        <f>ROUND(E122*N122,5)</f>
        <v>0</v>
      </c>
      <c r="P122" s="189">
        <v>0</v>
      </c>
      <c r="Q122" s="189">
        <f>ROUND(E122*P122,5)</f>
        <v>0</v>
      </c>
      <c r="R122" s="189"/>
      <c r="S122" s="189"/>
      <c r="T122" s="190">
        <v>0</v>
      </c>
      <c r="U122" s="189">
        <f>ROUND(E122*T122,2)</f>
        <v>0</v>
      </c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119</v>
      </c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x14ac:dyDescent="0.2">
      <c r="A123" s="6"/>
      <c r="B123" s="7" t="s">
        <v>284</v>
      </c>
      <c r="C123" s="199" t="s">
        <v>284</v>
      </c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AC123">
        <v>15</v>
      </c>
      <c r="AD123">
        <v>21</v>
      </c>
    </row>
    <row r="124" spans="1:60" x14ac:dyDescent="0.2">
      <c r="A124" s="191"/>
      <c r="B124" s="192">
        <v>26</v>
      </c>
      <c r="C124" s="200" t="s">
        <v>284</v>
      </c>
      <c r="D124" s="193"/>
      <c r="E124" s="193"/>
      <c r="F124" s="193"/>
      <c r="G124" s="194">
        <f>G8+G29+G33+G41+G49+G54+G57+G64+G67+G69+G74+G76+G86+G97+G99+G112+G115+G121</f>
        <v>0</v>
      </c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AC124">
        <f>SUMIF(L7:L122,AC123,G7:G122)</f>
        <v>0</v>
      </c>
      <c r="AD124">
        <f>SUMIF(L7:L122,AD123,G7:G122)</f>
        <v>0</v>
      </c>
      <c r="AE124" t="s">
        <v>285</v>
      </c>
    </row>
    <row r="125" spans="1:60" x14ac:dyDescent="0.2">
      <c r="A125" s="6"/>
      <c r="B125" s="7" t="s">
        <v>284</v>
      </c>
      <c r="C125" s="199" t="s">
        <v>284</v>
      </c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60" x14ac:dyDescent="0.2">
      <c r="A126" s="6"/>
      <c r="B126" s="7" t="s">
        <v>284</v>
      </c>
      <c r="C126" s="199" t="s">
        <v>284</v>
      </c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 x14ac:dyDescent="0.2">
      <c r="A127" s="261">
        <v>33</v>
      </c>
      <c r="B127" s="261"/>
      <c r="C127" s="262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spans="1:60" x14ac:dyDescent="0.2">
      <c r="A128" s="263"/>
      <c r="B128" s="264"/>
      <c r="C128" s="265"/>
      <c r="D128" s="264"/>
      <c r="E128" s="264"/>
      <c r="F128" s="264"/>
      <c r="G128" s="26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AE128" t="s">
        <v>286</v>
      </c>
    </row>
    <row r="129" spans="1:31" x14ac:dyDescent="0.2">
      <c r="A129" s="267"/>
      <c r="B129" s="268"/>
      <c r="C129" s="269"/>
      <c r="D129" s="268"/>
      <c r="E129" s="268"/>
      <c r="F129" s="268"/>
      <c r="G129" s="270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31" x14ac:dyDescent="0.2">
      <c r="A130" s="267"/>
      <c r="B130" s="268"/>
      <c r="C130" s="269"/>
      <c r="D130" s="268"/>
      <c r="E130" s="268"/>
      <c r="F130" s="268"/>
      <c r="G130" s="270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">
      <c r="A131" s="267"/>
      <c r="B131" s="268"/>
      <c r="C131" s="269"/>
      <c r="D131" s="268"/>
      <c r="E131" s="268"/>
      <c r="F131" s="268"/>
      <c r="G131" s="270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spans="1:31" x14ac:dyDescent="0.2">
      <c r="A132" s="271"/>
      <c r="B132" s="272"/>
      <c r="C132" s="273"/>
      <c r="D132" s="272"/>
      <c r="E132" s="272"/>
      <c r="F132" s="272"/>
      <c r="G132" s="274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spans="1:31" x14ac:dyDescent="0.2">
      <c r="A133" s="6"/>
      <c r="B133" s="7" t="s">
        <v>284</v>
      </c>
      <c r="C133" s="199" t="s">
        <v>284</v>
      </c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</row>
    <row r="134" spans="1:31" x14ac:dyDescent="0.2">
      <c r="C134" s="201"/>
      <c r="AE134" t="s">
        <v>287</v>
      </c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2014-02-28T09:52:57Z</cp:lastPrinted>
  <dcterms:created xsi:type="dcterms:W3CDTF">2009-04-08T07:15:50Z</dcterms:created>
  <dcterms:modified xsi:type="dcterms:W3CDTF">2020-03-05T11:00:38Z</dcterms:modified>
</cp:coreProperties>
</file>